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1" yWindow="394" windowWidth="16220" windowHeight="6752"/>
  </bookViews>
  <sheets>
    <sheet name="Образец" sheetId="4" r:id="rId1"/>
    <sheet name="Лист1" sheetId="1" r:id="rId2"/>
    <sheet name="Лист2" sheetId="2" r:id="rId3"/>
    <sheet name="Лист3" sheetId="3" r:id="rId4"/>
  </sheets>
  <definedNames>
    <definedName name="_xlnm.Print_Titles" localSheetId="0">Образец!$1:$2</definedName>
  </definedNames>
  <calcPr calcId="145621"/>
</workbook>
</file>

<file path=xl/calcChain.xml><?xml version="1.0" encoding="utf-8"?>
<calcChain xmlns="http://schemas.openxmlformats.org/spreadsheetml/2006/main">
  <c r="F112" i="4" l="1"/>
  <c r="F110" i="4"/>
  <c r="H101" i="4"/>
  <c r="F101" i="4"/>
  <c r="H100" i="4"/>
  <c r="F100" i="4"/>
  <c r="H99" i="4"/>
  <c r="F99" i="4"/>
  <c r="H98" i="4"/>
  <c r="F98" i="4"/>
  <c r="F95" i="4"/>
  <c r="H94" i="4"/>
  <c r="F94" i="4"/>
  <c r="H93" i="4"/>
  <c r="F93" i="4"/>
  <c r="H92" i="4"/>
  <c r="F92" i="4"/>
  <c r="H90" i="4"/>
  <c r="F90" i="4"/>
  <c r="F89" i="4"/>
  <c r="F88" i="4"/>
  <c r="F87" i="4"/>
  <c r="H86" i="4"/>
  <c r="F86" i="4"/>
  <c r="H85" i="4"/>
  <c r="F85" i="4"/>
  <c r="H84" i="4"/>
  <c r="F84" i="4"/>
  <c r="H83" i="4"/>
  <c r="F83" i="4"/>
  <c r="H82" i="4"/>
  <c r="F82" i="4"/>
  <c r="H80" i="4"/>
  <c r="H102" i="4" s="1"/>
  <c r="F80" i="4"/>
  <c r="H75" i="4"/>
  <c r="F75" i="4"/>
  <c r="H74" i="4"/>
  <c r="F74" i="4"/>
  <c r="F73" i="4"/>
  <c r="H72" i="4"/>
  <c r="F72" i="4"/>
  <c r="H71" i="4"/>
  <c r="F71" i="4"/>
  <c r="H70" i="4"/>
  <c r="F69" i="4"/>
  <c r="H68" i="4"/>
  <c r="F68" i="4"/>
  <c r="H67" i="4"/>
  <c r="F67" i="4"/>
  <c r="H66" i="4"/>
  <c r="F66" i="4"/>
  <c r="H65" i="4"/>
  <c r="F65" i="4"/>
  <c r="H64" i="4"/>
  <c r="F64" i="4"/>
  <c r="H63" i="4"/>
  <c r="F63" i="4"/>
  <c r="H62" i="4"/>
  <c r="F62" i="4"/>
  <c r="F76" i="4" s="1"/>
  <c r="H56" i="4"/>
  <c r="H55" i="4"/>
  <c r="F55" i="4"/>
  <c r="H54" i="4"/>
  <c r="F54" i="4"/>
  <c r="H53" i="4"/>
  <c r="F53" i="4"/>
  <c r="F51" i="4"/>
  <c r="H50" i="4"/>
  <c r="F50" i="4"/>
  <c r="F49" i="4"/>
  <c r="F48" i="4"/>
  <c r="H47" i="4"/>
  <c r="F46" i="4"/>
  <c r="H45" i="4"/>
  <c r="F45" i="4"/>
  <c r="F43" i="4"/>
  <c r="F42" i="4"/>
  <c r="H41" i="4"/>
  <c r="F41" i="4"/>
  <c r="F57" i="4" s="1"/>
  <c r="H36" i="4"/>
  <c r="F36" i="4"/>
  <c r="F35" i="4"/>
  <c r="H34" i="4"/>
  <c r="F34" i="4"/>
  <c r="H33" i="4"/>
  <c r="F33" i="4"/>
  <c r="H32" i="4"/>
  <c r="F32" i="4"/>
  <c r="H30" i="4"/>
  <c r="H37" i="4" s="1"/>
  <c r="F30" i="4"/>
  <c r="H24" i="4"/>
  <c r="F24" i="4"/>
  <c r="F23" i="4"/>
  <c r="F22" i="4"/>
  <c r="H21" i="4"/>
  <c r="F21" i="4"/>
  <c r="H20" i="4"/>
  <c r="F20" i="4"/>
  <c r="F19" i="4"/>
  <c r="H18" i="4"/>
  <c r="F18" i="4"/>
  <c r="H17" i="4"/>
  <c r="F17" i="4"/>
  <c r="H15" i="4"/>
  <c r="F15" i="4"/>
  <c r="H14" i="4"/>
  <c r="F14" i="4"/>
  <c r="F25" i="4" s="1"/>
  <c r="H8" i="4"/>
  <c r="F8" i="4"/>
  <c r="H7" i="4"/>
  <c r="F7" i="4"/>
  <c r="H6" i="4"/>
  <c r="F6" i="4"/>
  <c r="H5" i="4"/>
  <c r="F5" i="4"/>
  <c r="H4" i="4"/>
  <c r="H10" i="4" s="1"/>
  <c r="F4" i="4"/>
  <c r="F10" i="4" l="1"/>
  <c r="H11" i="4" s="1"/>
  <c r="H25" i="4"/>
  <c r="F37" i="4"/>
  <c r="H38" i="4" s="1"/>
  <c r="H57" i="4"/>
  <c r="H76" i="4"/>
  <c r="F102" i="4"/>
  <c r="H103" i="4" s="1"/>
  <c r="H77" i="4"/>
  <c r="H58" i="4" l="1"/>
  <c r="F107" i="4"/>
  <c r="H26" i="4"/>
  <c r="F106" i="4"/>
  <c r="F108" i="4" l="1"/>
  <c r="F109" i="4"/>
  <c r="F111" i="4" l="1"/>
  <c r="F113" i="4" s="1"/>
</calcChain>
</file>

<file path=xl/sharedStrings.xml><?xml version="1.0" encoding="utf-8"?>
<sst xmlns="http://schemas.openxmlformats.org/spreadsheetml/2006/main" count="224" uniqueCount="153">
  <si>
    <t>Стоимость
материалов, руб</t>
  </si>
  <si>
    <t>Стоимость 
работ, руб</t>
  </si>
  <si>
    <t>№пп</t>
  </si>
  <si>
    <t>Наименование</t>
  </si>
  <si>
    <t>единица измерения</t>
  </si>
  <si>
    <t>коли-чество</t>
  </si>
  <si>
    <t>за единицу</t>
  </si>
  <si>
    <t>всего</t>
  </si>
  <si>
    <t>1. Земляные работы</t>
  </si>
  <si>
    <t>1.1</t>
  </si>
  <si>
    <t>Геодезические работы по привязке и разбивке осей дома</t>
  </si>
  <si>
    <t>м2</t>
  </si>
  <si>
    <t>1.2</t>
  </si>
  <si>
    <t>Планировка участка</t>
  </si>
  <si>
    <t>м3</t>
  </si>
  <si>
    <t>1.3</t>
  </si>
  <si>
    <t>Выемка грунта под дом и крыльца</t>
  </si>
  <si>
    <t>1.4</t>
  </si>
  <si>
    <t>Планировка дна</t>
  </si>
  <si>
    <t>1.5</t>
  </si>
  <si>
    <t>Подсыпка песка</t>
  </si>
  <si>
    <t>1.6</t>
  </si>
  <si>
    <t>Вывоз грунта</t>
  </si>
  <si>
    <t>итого:</t>
  </si>
  <si>
    <t>всего по разделу:</t>
  </si>
  <si>
    <t>2. Устройство монолитного ж/б фундамента под дом и крыльца колонн</t>
  </si>
  <si>
    <t>2.1</t>
  </si>
  <si>
    <t>Устройство опалубки из доски 50х150мм</t>
  </si>
  <si>
    <t>а. Крепления, гвозди и шпильки</t>
  </si>
  <si>
    <t>набор</t>
  </si>
  <si>
    <t>2.2</t>
  </si>
  <si>
    <t>Армирование фундамента, столбиков и колонн</t>
  </si>
  <si>
    <t>а. диаметр 14, АIII</t>
  </si>
  <si>
    <t>кг</t>
  </si>
  <si>
    <t>б. диаметр 6мм</t>
  </si>
  <si>
    <t>в. Вязальная проволока</t>
  </si>
  <si>
    <t>2.3</t>
  </si>
  <si>
    <t>Бетонирование фундамента столбиков и колонн</t>
  </si>
  <si>
    <t>2.4</t>
  </si>
  <si>
    <t>Гидроизоляция цокольного этажа 2-мя слоями гидроизола</t>
  </si>
  <si>
    <t>рулон</t>
  </si>
  <si>
    <t>а. битум</t>
  </si>
  <si>
    <t>Устройство деревянных колонн из бруса 150х150</t>
  </si>
  <si>
    <t>2.5</t>
  </si>
  <si>
    <t>Утепление отмостки пеноплексом толщ. 50мм</t>
  </si>
  <si>
    <t>3. Устройство монолитных перекрытий цокольного, первого и второго этажей, а также крылец по профнастилу</t>
  </si>
  <si>
    <t>3.1</t>
  </si>
  <si>
    <t>Устройство несъемной опалубки из профнастила 0,75х6</t>
  </si>
  <si>
    <t>3.2</t>
  </si>
  <si>
    <t>Армирование каркасами</t>
  </si>
  <si>
    <t>а. диаметр 12мм</t>
  </si>
  <si>
    <t>б. диаметр 10мм</t>
  </si>
  <si>
    <t>в. Сетка 100х100х6мм</t>
  </si>
  <si>
    <t>г. Вязальная проволока</t>
  </si>
  <si>
    <t>3.3</t>
  </si>
  <si>
    <t>Монолитный бетон М300</t>
  </si>
  <si>
    <t>4. Устройство наружных, внутренних стен перегородок и инженерной шахты</t>
  </si>
  <si>
    <t>4.1</t>
  </si>
  <si>
    <t>а. кладочная клеевая смесь</t>
  </si>
  <si>
    <t>меш</t>
  </si>
  <si>
    <t>б. кладочная сетка</t>
  </si>
  <si>
    <t>рул.</t>
  </si>
  <si>
    <t>4.2</t>
  </si>
  <si>
    <t>Кладка внутренних несущих стен и газосиликата</t>
  </si>
  <si>
    <t>а. блоков толщиной 300мм</t>
  </si>
  <si>
    <t>б. клей плиточный</t>
  </si>
  <si>
    <t>4.3</t>
  </si>
  <si>
    <t>Устройство инженерной шахты из кирпича</t>
  </si>
  <si>
    <t>а. кирпич</t>
  </si>
  <si>
    <t>шт</t>
  </si>
  <si>
    <t>4.4</t>
  </si>
  <si>
    <t>Устройство перегородок толщ. 100мм</t>
  </si>
  <si>
    <t>а. клей плиточный</t>
  </si>
  <si>
    <t>4.5</t>
  </si>
  <si>
    <t>Устройство ж/б перемычек для проемов и монолитного ж/б пояса</t>
  </si>
  <si>
    <t>а. арматура 12мм</t>
  </si>
  <si>
    <t>б. катанка 6мм</t>
  </si>
  <si>
    <t>в. Бетон М300</t>
  </si>
  <si>
    <t>г. Опалубка</t>
  </si>
  <si>
    <t>5. Устройство крыши</t>
  </si>
  <si>
    <t>5.1</t>
  </si>
  <si>
    <t>Каркас стропильной части с усиленными фермами</t>
  </si>
  <si>
    <t>а. стропила из доски 50х150мм</t>
  </si>
  <si>
    <t>б. подстропильная ферма 200х100мм</t>
  </si>
  <si>
    <t>в. Устройство обрешетки из доски 20х150мм с проемом 200мм</t>
  </si>
  <si>
    <t>г. контробрешетка из бруса 50х50мм</t>
  </si>
  <si>
    <t>5.2</t>
  </si>
  <si>
    <t>Мансардное окно типа "Велюкс", выход на крышу</t>
  </si>
  <si>
    <t>5.3</t>
  </si>
  <si>
    <t>Устройство обрешетки ("подшивки") из OSB толщ.12мм</t>
  </si>
  <si>
    <t>а. расшивка рейками 25х50мм по каждой стропиле</t>
  </si>
  <si>
    <t>5.4</t>
  </si>
  <si>
    <t>Пропитка деревянных конструкций антисептиком и антипиреном</t>
  </si>
  <si>
    <t>л</t>
  </si>
  <si>
    <t>5.5</t>
  </si>
  <si>
    <t>Устройство кровли из металлочерепицы</t>
  </si>
  <si>
    <t>5.6</t>
  </si>
  <si>
    <t>Подшивка карниза сайдингом</t>
  </si>
  <si>
    <t>5.7</t>
  </si>
  <si>
    <t>Устройство мауэрлата из бруса 100х150мм</t>
  </si>
  <si>
    <t>5.8</t>
  </si>
  <si>
    <t>Крепеж, в т.ч. На подстропильные фермы МЗП</t>
  </si>
  <si>
    <t>5.9</t>
  </si>
  <si>
    <t>Парогидроизоляция</t>
  </si>
  <si>
    <t>5.10</t>
  </si>
  <si>
    <t>Утеплитель</t>
  </si>
  <si>
    <t>6. Отмостка, столярные и облицовочные работы</t>
  </si>
  <si>
    <t>6.1</t>
  </si>
  <si>
    <t>Установка входной металлической двери</t>
  </si>
  <si>
    <t>6.2</t>
  </si>
  <si>
    <t>Отмостка</t>
  </si>
  <si>
    <t>а. Снятие грунта под отмостку шир. 1,0м</t>
  </si>
  <si>
    <t>б. Подсыпка песка под отмостку толщ. 100мм</t>
  </si>
  <si>
    <t>в. Устройство бетонной отмостки из бетона М300</t>
  </si>
  <si>
    <t>6.3</t>
  </si>
  <si>
    <t>Монтаж оконнных блоков 40шт</t>
  </si>
  <si>
    <t>6.4</t>
  </si>
  <si>
    <t>Облицовка цоколя плиткой</t>
  </si>
  <si>
    <t>а. плиточный клей</t>
  </si>
  <si>
    <t>б. сетка оцинкованная</t>
  </si>
  <si>
    <t>в. Анкера</t>
  </si>
  <si>
    <t>6.5</t>
  </si>
  <si>
    <t>Окраска фасада дома</t>
  </si>
  <si>
    <t>6.6</t>
  </si>
  <si>
    <t>Устройство монолитных ж/б входных лестниц</t>
  </si>
  <si>
    <t>а. бетон М300</t>
  </si>
  <si>
    <t>б. арматура Д14мм и Д6мм</t>
  </si>
  <si>
    <t>в. Швеллер №20</t>
  </si>
  <si>
    <t>6.7</t>
  </si>
  <si>
    <t>Устройство внутренних временных лестниц</t>
  </si>
  <si>
    <t xml:space="preserve">Оштукатуривание откосов </t>
  </si>
  <si>
    <t>м.п</t>
  </si>
  <si>
    <t>раствор для откосов</t>
  </si>
  <si>
    <t>0.5</t>
  </si>
  <si>
    <t>6.8</t>
  </si>
  <si>
    <t>Монтаж элементов снегозадержания</t>
  </si>
  <si>
    <t>6.9</t>
  </si>
  <si>
    <t>Отделка помещения котельной</t>
  </si>
  <si>
    <t xml:space="preserve">пакет </t>
  </si>
  <si>
    <t>6.10</t>
  </si>
  <si>
    <t>Устройство люка</t>
  </si>
  <si>
    <t>6.11</t>
  </si>
  <si>
    <t>Устройство закладных под проход труб</t>
  </si>
  <si>
    <t xml:space="preserve">Итого по всему объему подрядных работ </t>
  </si>
  <si>
    <t>материалы:</t>
  </si>
  <si>
    <t>работы:</t>
  </si>
  <si>
    <t>всего:</t>
  </si>
  <si>
    <t>транспортные расходы 10% от стоимости материалов:</t>
  </si>
  <si>
    <t>итоговая цена за дом:</t>
  </si>
  <si>
    <t>Образец сметы на строительство коттеджа</t>
  </si>
  <si>
    <t xml:space="preserve">Кладка наружных стен их блоков </t>
  </si>
  <si>
    <t>Накладные расходы 25% от стоимости работ+материалов:</t>
  </si>
  <si>
    <t>скидка 6% от общей цены: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</si>
</sst>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textRotation="90" wrapText="1"/>
    </xf>
    <xf numFmtId="0" fontId="0" fillId="0" borderId="0" xfId="0" applyFont="1"/>
    <xf numFmtId="3" fontId="5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3" fontId="0" fillId="0" borderId="0" xfId="0" applyNumberFormat="1"/>
    <xf numFmtId="49" fontId="6" fillId="0" borderId="5" xfId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 wrapText="1"/>
    </xf>
    <xf numFmtId="3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49" fontId="6" fillId="0" borderId="3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wrapText="1"/>
    </xf>
    <xf numFmtId="3" fontId="6" fillId="0" borderId="6" xfId="1" applyNumberFormat="1" applyFont="1" applyBorder="1" applyAlignment="1">
      <alignment horizontal="center"/>
    </xf>
    <xf numFmtId="3" fontId="6" fillId="0" borderId="6" xfId="1" applyNumberFormat="1" applyFont="1" applyBorder="1"/>
    <xf numFmtId="3" fontId="3" fillId="0" borderId="6" xfId="1" applyNumberFormat="1" applyFont="1" applyBorder="1" applyAlignment="1">
      <alignment horizontal="right"/>
    </xf>
    <xf numFmtId="3" fontId="3" fillId="0" borderId="5" xfId="1" applyNumberFormat="1" applyFont="1" applyBorder="1"/>
    <xf numFmtId="3" fontId="6" fillId="0" borderId="0" xfId="1" applyNumberFormat="1" applyFont="1"/>
    <xf numFmtId="49" fontId="6" fillId="0" borderId="7" xfId="1" applyNumberFormat="1" applyFont="1" applyBorder="1" applyAlignment="1">
      <alignment horizontal="center"/>
    </xf>
    <xf numFmtId="3" fontId="6" fillId="0" borderId="8" xfId="1" applyNumberFormat="1" applyFont="1" applyBorder="1" applyAlignment="1">
      <alignment wrapText="1"/>
    </xf>
    <xf numFmtId="3" fontId="6" fillId="0" borderId="8" xfId="1" applyNumberFormat="1" applyFont="1" applyBorder="1" applyAlignment="1">
      <alignment horizontal="center"/>
    </xf>
    <xf numFmtId="3" fontId="6" fillId="0" borderId="8" xfId="1" applyNumberFormat="1" applyFont="1" applyBorder="1"/>
    <xf numFmtId="3" fontId="3" fillId="0" borderId="8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wrapText="1"/>
    </xf>
    <xf numFmtId="3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4" fontId="6" fillId="0" borderId="5" xfId="1" applyNumberFormat="1" applyFont="1" applyBorder="1" applyAlignment="1">
      <alignment vertical="center"/>
    </xf>
    <xf numFmtId="3" fontId="6" fillId="0" borderId="0" xfId="1" applyNumberFormat="1" applyFont="1" applyBorder="1" applyAlignment="1"/>
    <xf numFmtId="3" fontId="6" fillId="3" borderId="5" xfId="1" applyNumberFormat="1" applyFont="1" applyFill="1" applyBorder="1" applyAlignment="1">
      <alignment vertical="center"/>
    </xf>
    <xf numFmtId="3" fontId="3" fillId="3" borderId="5" xfId="1" applyNumberFormat="1" applyFont="1" applyFill="1" applyBorder="1"/>
    <xf numFmtId="0" fontId="1" fillId="0" borderId="0" xfId="0" applyFont="1" applyAlignment="1">
      <alignment horizontal="right"/>
    </xf>
    <xf numFmtId="3" fontId="6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/>
    <xf numFmtId="3" fontId="3" fillId="0" borderId="8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3" fontId="6" fillId="0" borderId="5" xfId="1" applyNumberFormat="1" applyFont="1" applyFill="1" applyBorder="1" applyAlignment="1">
      <alignment vertical="center" wrapText="1"/>
    </xf>
    <xf numFmtId="3" fontId="3" fillId="3" borderId="8" xfId="1" applyNumberFormat="1" applyFont="1" applyFill="1" applyBorder="1" applyAlignment="1">
      <alignment horizontal="right"/>
    </xf>
    <xf numFmtId="3" fontId="3" fillId="3" borderId="9" xfId="1" applyNumberFormat="1" applyFont="1" applyFill="1" applyBorder="1" applyAlignment="1">
      <alignment horizontal="right"/>
    </xf>
    <xf numFmtId="3" fontId="6" fillId="0" borderId="0" xfId="1" applyNumberFormat="1" applyFont="1" applyAlignment="1"/>
    <xf numFmtId="3" fontId="5" fillId="0" borderId="1" xfId="0" applyNumberFormat="1" applyFont="1" applyBorder="1" applyAlignment="1">
      <alignment vertical="center" wrapText="1"/>
    </xf>
    <xf numFmtId="49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0" fillId="0" borderId="0" xfId="0" applyAlignment="1">
      <alignment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3"/>
  <sheetViews>
    <sheetView tabSelected="1" workbookViewId="0">
      <pane ySplit="2" topLeftCell="A3" activePane="bottomLeft" state="frozenSplit"/>
      <selection pane="bottomLeft" activeCell="H115" sqref="H115"/>
    </sheetView>
  </sheetViews>
  <sheetFormatPr defaultRowHeight="14.3" x14ac:dyDescent="0.25"/>
  <cols>
    <col min="1" max="1" width="5.25" style="50" customWidth="1"/>
    <col min="2" max="2" width="27.25" style="56" customWidth="1"/>
    <col min="3" max="8" width="9.375" customWidth="1"/>
    <col min="9" max="9" width="3.875" customWidth="1"/>
    <col min="257" max="257" width="5.25" customWidth="1"/>
    <col min="258" max="258" width="27.25" customWidth="1"/>
    <col min="259" max="264" width="9.375" customWidth="1"/>
    <col min="265" max="265" width="3.875" customWidth="1"/>
    <col min="513" max="513" width="5.25" customWidth="1"/>
    <col min="514" max="514" width="27.25" customWidth="1"/>
    <col min="515" max="520" width="9.375" customWidth="1"/>
    <col min="521" max="521" width="3.875" customWidth="1"/>
    <col min="769" max="769" width="5.25" customWidth="1"/>
    <col min="770" max="770" width="27.25" customWidth="1"/>
    <col min="771" max="776" width="9.375" customWidth="1"/>
    <col min="777" max="777" width="3.875" customWidth="1"/>
    <col min="1025" max="1025" width="5.25" customWidth="1"/>
    <col min="1026" max="1026" width="27.25" customWidth="1"/>
    <col min="1027" max="1032" width="9.375" customWidth="1"/>
    <col min="1033" max="1033" width="3.875" customWidth="1"/>
    <col min="1281" max="1281" width="5.25" customWidth="1"/>
    <col min="1282" max="1282" width="27.25" customWidth="1"/>
    <col min="1283" max="1288" width="9.375" customWidth="1"/>
    <col min="1289" max="1289" width="3.875" customWidth="1"/>
    <col min="1537" max="1537" width="5.25" customWidth="1"/>
    <col min="1538" max="1538" width="27.25" customWidth="1"/>
    <col min="1539" max="1544" width="9.375" customWidth="1"/>
    <col min="1545" max="1545" width="3.875" customWidth="1"/>
    <col min="1793" max="1793" width="5.25" customWidth="1"/>
    <col min="1794" max="1794" width="27.25" customWidth="1"/>
    <col min="1795" max="1800" width="9.375" customWidth="1"/>
    <col min="1801" max="1801" width="3.875" customWidth="1"/>
    <col min="2049" max="2049" width="5.25" customWidth="1"/>
    <col min="2050" max="2050" width="27.25" customWidth="1"/>
    <col min="2051" max="2056" width="9.375" customWidth="1"/>
    <col min="2057" max="2057" width="3.875" customWidth="1"/>
    <col min="2305" max="2305" width="5.25" customWidth="1"/>
    <col min="2306" max="2306" width="27.25" customWidth="1"/>
    <col min="2307" max="2312" width="9.375" customWidth="1"/>
    <col min="2313" max="2313" width="3.875" customWidth="1"/>
    <col min="2561" max="2561" width="5.25" customWidth="1"/>
    <col min="2562" max="2562" width="27.25" customWidth="1"/>
    <col min="2563" max="2568" width="9.375" customWidth="1"/>
    <col min="2569" max="2569" width="3.875" customWidth="1"/>
    <col min="2817" max="2817" width="5.25" customWidth="1"/>
    <col min="2818" max="2818" width="27.25" customWidth="1"/>
    <col min="2819" max="2824" width="9.375" customWidth="1"/>
    <col min="2825" max="2825" width="3.875" customWidth="1"/>
    <col min="3073" max="3073" width="5.25" customWidth="1"/>
    <col min="3074" max="3074" width="27.25" customWidth="1"/>
    <col min="3075" max="3080" width="9.375" customWidth="1"/>
    <col min="3081" max="3081" width="3.875" customWidth="1"/>
    <col min="3329" max="3329" width="5.25" customWidth="1"/>
    <col min="3330" max="3330" width="27.25" customWidth="1"/>
    <col min="3331" max="3336" width="9.375" customWidth="1"/>
    <col min="3337" max="3337" width="3.875" customWidth="1"/>
    <col min="3585" max="3585" width="5.25" customWidth="1"/>
    <col min="3586" max="3586" width="27.25" customWidth="1"/>
    <col min="3587" max="3592" width="9.375" customWidth="1"/>
    <col min="3593" max="3593" width="3.875" customWidth="1"/>
    <col min="3841" max="3841" width="5.25" customWidth="1"/>
    <col min="3842" max="3842" width="27.25" customWidth="1"/>
    <col min="3843" max="3848" width="9.375" customWidth="1"/>
    <col min="3849" max="3849" width="3.875" customWidth="1"/>
    <col min="4097" max="4097" width="5.25" customWidth="1"/>
    <col min="4098" max="4098" width="27.25" customWidth="1"/>
    <col min="4099" max="4104" width="9.375" customWidth="1"/>
    <col min="4105" max="4105" width="3.875" customWidth="1"/>
    <col min="4353" max="4353" width="5.25" customWidth="1"/>
    <col min="4354" max="4354" width="27.25" customWidth="1"/>
    <col min="4355" max="4360" width="9.375" customWidth="1"/>
    <col min="4361" max="4361" width="3.875" customWidth="1"/>
    <col min="4609" max="4609" width="5.25" customWidth="1"/>
    <col min="4610" max="4610" width="27.25" customWidth="1"/>
    <col min="4611" max="4616" width="9.375" customWidth="1"/>
    <col min="4617" max="4617" width="3.875" customWidth="1"/>
    <col min="4865" max="4865" width="5.25" customWidth="1"/>
    <col min="4866" max="4866" width="27.25" customWidth="1"/>
    <col min="4867" max="4872" width="9.375" customWidth="1"/>
    <col min="4873" max="4873" width="3.875" customWidth="1"/>
    <col min="5121" max="5121" width="5.25" customWidth="1"/>
    <col min="5122" max="5122" width="27.25" customWidth="1"/>
    <col min="5123" max="5128" width="9.375" customWidth="1"/>
    <col min="5129" max="5129" width="3.875" customWidth="1"/>
    <col min="5377" max="5377" width="5.25" customWidth="1"/>
    <col min="5378" max="5378" width="27.25" customWidth="1"/>
    <col min="5379" max="5384" width="9.375" customWidth="1"/>
    <col min="5385" max="5385" width="3.875" customWidth="1"/>
    <col min="5633" max="5633" width="5.25" customWidth="1"/>
    <col min="5634" max="5634" width="27.25" customWidth="1"/>
    <col min="5635" max="5640" width="9.375" customWidth="1"/>
    <col min="5641" max="5641" width="3.875" customWidth="1"/>
    <col min="5889" max="5889" width="5.25" customWidth="1"/>
    <col min="5890" max="5890" width="27.25" customWidth="1"/>
    <col min="5891" max="5896" width="9.375" customWidth="1"/>
    <col min="5897" max="5897" width="3.875" customWidth="1"/>
    <col min="6145" max="6145" width="5.25" customWidth="1"/>
    <col min="6146" max="6146" width="27.25" customWidth="1"/>
    <col min="6147" max="6152" width="9.375" customWidth="1"/>
    <col min="6153" max="6153" width="3.875" customWidth="1"/>
    <col min="6401" max="6401" width="5.25" customWidth="1"/>
    <col min="6402" max="6402" width="27.25" customWidth="1"/>
    <col min="6403" max="6408" width="9.375" customWidth="1"/>
    <col min="6409" max="6409" width="3.875" customWidth="1"/>
    <col min="6657" max="6657" width="5.25" customWidth="1"/>
    <col min="6658" max="6658" width="27.25" customWidth="1"/>
    <col min="6659" max="6664" width="9.375" customWidth="1"/>
    <col min="6665" max="6665" width="3.875" customWidth="1"/>
    <col min="6913" max="6913" width="5.25" customWidth="1"/>
    <col min="6914" max="6914" width="27.25" customWidth="1"/>
    <col min="6915" max="6920" width="9.375" customWidth="1"/>
    <col min="6921" max="6921" width="3.875" customWidth="1"/>
    <col min="7169" max="7169" width="5.25" customWidth="1"/>
    <col min="7170" max="7170" width="27.25" customWidth="1"/>
    <col min="7171" max="7176" width="9.375" customWidth="1"/>
    <col min="7177" max="7177" width="3.875" customWidth="1"/>
    <col min="7425" max="7425" width="5.25" customWidth="1"/>
    <col min="7426" max="7426" width="27.25" customWidth="1"/>
    <col min="7427" max="7432" width="9.375" customWidth="1"/>
    <col min="7433" max="7433" width="3.875" customWidth="1"/>
    <col min="7681" max="7681" width="5.25" customWidth="1"/>
    <col min="7682" max="7682" width="27.25" customWidth="1"/>
    <col min="7683" max="7688" width="9.375" customWidth="1"/>
    <col min="7689" max="7689" width="3.875" customWidth="1"/>
    <col min="7937" max="7937" width="5.25" customWidth="1"/>
    <col min="7938" max="7938" width="27.25" customWidth="1"/>
    <col min="7939" max="7944" width="9.375" customWidth="1"/>
    <col min="7945" max="7945" width="3.875" customWidth="1"/>
    <col min="8193" max="8193" width="5.25" customWidth="1"/>
    <col min="8194" max="8194" width="27.25" customWidth="1"/>
    <col min="8195" max="8200" width="9.375" customWidth="1"/>
    <col min="8201" max="8201" width="3.875" customWidth="1"/>
    <col min="8449" max="8449" width="5.25" customWidth="1"/>
    <col min="8450" max="8450" width="27.25" customWidth="1"/>
    <col min="8451" max="8456" width="9.375" customWidth="1"/>
    <col min="8457" max="8457" width="3.875" customWidth="1"/>
    <col min="8705" max="8705" width="5.25" customWidth="1"/>
    <col min="8706" max="8706" width="27.25" customWidth="1"/>
    <col min="8707" max="8712" width="9.375" customWidth="1"/>
    <col min="8713" max="8713" width="3.875" customWidth="1"/>
    <col min="8961" max="8961" width="5.25" customWidth="1"/>
    <col min="8962" max="8962" width="27.25" customWidth="1"/>
    <col min="8963" max="8968" width="9.375" customWidth="1"/>
    <col min="8969" max="8969" width="3.875" customWidth="1"/>
    <col min="9217" max="9217" width="5.25" customWidth="1"/>
    <col min="9218" max="9218" width="27.25" customWidth="1"/>
    <col min="9219" max="9224" width="9.375" customWidth="1"/>
    <col min="9225" max="9225" width="3.875" customWidth="1"/>
    <col min="9473" max="9473" width="5.25" customWidth="1"/>
    <col min="9474" max="9474" width="27.25" customWidth="1"/>
    <col min="9475" max="9480" width="9.375" customWidth="1"/>
    <col min="9481" max="9481" width="3.875" customWidth="1"/>
    <col min="9729" max="9729" width="5.25" customWidth="1"/>
    <col min="9730" max="9730" width="27.25" customWidth="1"/>
    <col min="9731" max="9736" width="9.375" customWidth="1"/>
    <col min="9737" max="9737" width="3.875" customWidth="1"/>
    <col min="9985" max="9985" width="5.25" customWidth="1"/>
    <col min="9986" max="9986" width="27.25" customWidth="1"/>
    <col min="9987" max="9992" width="9.375" customWidth="1"/>
    <col min="9993" max="9993" width="3.875" customWidth="1"/>
    <col min="10241" max="10241" width="5.25" customWidth="1"/>
    <col min="10242" max="10242" width="27.25" customWidth="1"/>
    <col min="10243" max="10248" width="9.375" customWidth="1"/>
    <col min="10249" max="10249" width="3.875" customWidth="1"/>
    <col min="10497" max="10497" width="5.25" customWidth="1"/>
    <col min="10498" max="10498" width="27.25" customWidth="1"/>
    <col min="10499" max="10504" width="9.375" customWidth="1"/>
    <col min="10505" max="10505" width="3.875" customWidth="1"/>
    <col min="10753" max="10753" width="5.25" customWidth="1"/>
    <col min="10754" max="10754" width="27.25" customWidth="1"/>
    <col min="10755" max="10760" width="9.375" customWidth="1"/>
    <col min="10761" max="10761" width="3.875" customWidth="1"/>
    <col min="11009" max="11009" width="5.25" customWidth="1"/>
    <col min="11010" max="11010" width="27.25" customWidth="1"/>
    <col min="11011" max="11016" width="9.375" customWidth="1"/>
    <col min="11017" max="11017" width="3.875" customWidth="1"/>
    <col min="11265" max="11265" width="5.25" customWidth="1"/>
    <col min="11266" max="11266" width="27.25" customWidth="1"/>
    <col min="11267" max="11272" width="9.375" customWidth="1"/>
    <col min="11273" max="11273" width="3.875" customWidth="1"/>
    <col min="11521" max="11521" width="5.25" customWidth="1"/>
    <col min="11522" max="11522" width="27.25" customWidth="1"/>
    <col min="11523" max="11528" width="9.375" customWidth="1"/>
    <col min="11529" max="11529" width="3.875" customWidth="1"/>
    <col min="11777" max="11777" width="5.25" customWidth="1"/>
    <col min="11778" max="11778" width="27.25" customWidth="1"/>
    <col min="11779" max="11784" width="9.375" customWidth="1"/>
    <col min="11785" max="11785" width="3.875" customWidth="1"/>
    <col min="12033" max="12033" width="5.25" customWidth="1"/>
    <col min="12034" max="12034" width="27.25" customWidth="1"/>
    <col min="12035" max="12040" width="9.375" customWidth="1"/>
    <col min="12041" max="12041" width="3.875" customWidth="1"/>
    <col min="12289" max="12289" width="5.25" customWidth="1"/>
    <col min="12290" max="12290" width="27.25" customWidth="1"/>
    <col min="12291" max="12296" width="9.375" customWidth="1"/>
    <col min="12297" max="12297" width="3.875" customWidth="1"/>
    <col min="12545" max="12545" width="5.25" customWidth="1"/>
    <col min="12546" max="12546" width="27.25" customWidth="1"/>
    <col min="12547" max="12552" width="9.375" customWidth="1"/>
    <col min="12553" max="12553" width="3.875" customWidth="1"/>
    <col min="12801" max="12801" width="5.25" customWidth="1"/>
    <col min="12802" max="12802" width="27.25" customWidth="1"/>
    <col min="12803" max="12808" width="9.375" customWidth="1"/>
    <col min="12809" max="12809" width="3.875" customWidth="1"/>
    <col min="13057" max="13057" width="5.25" customWidth="1"/>
    <col min="13058" max="13058" width="27.25" customWidth="1"/>
    <col min="13059" max="13064" width="9.375" customWidth="1"/>
    <col min="13065" max="13065" width="3.875" customWidth="1"/>
    <col min="13313" max="13313" width="5.25" customWidth="1"/>
    <col min="13314" max="13314" width="27.25" customWidth="1"/>
    <col min="13315" max="13320" width="9.375" customWidth="1"/>
    <col min="13321" max="13321" width="3.875" customWidth="1"/>
    <col min="13569" max="13569" width="5.25" customWidth="1"/>
    <col min="13570" max="13570" width="27.25" customWidth="1"/>
    <col min="13571" max="13576" width="9.375" customWidth="1"/>
    <col min="13577" max="13577" width="3.875" customWidth="1"/>
    <col min="13825" max="13825" width="5.25" customWidth="1"/>
    <col min="13826" max="13826" width="27.25" customWidth="1"/>
    <col min="13827" max="13832" width="9.375" customWidth="1"/>
    <col min="13833" max="13833" width="3.875" customWidth="1"/>
    <col min="14081" max="14081" width="5.25" customWidth="1"/>
    <col min="14082" max="14082" width="27.25" customWidth="1"/>
    <col min="14083" max="14088" width="9.375" customWidth="1"/>
    <col min="14089" max="14089" width="3.875" customWidth="1"/>
    <col min="14337" max="14337" width="5.25" customWidth="1"/>
    <col min="14338" max="14338" width="27.25" customWidth="1"/>
    <col min="14339" max="14344" width="9.375" customWidth="1"/>
    <col min="14345" max="14345" width="3.875" customWidth="1"/>
    <col min="14593" max="14593" width="5.25" customWidth="1"/>
    <col min="14594" max="14594" width="27.25" customWidth="1"/>
    <col min="14595" max="14600" width="9.375" customWidth="1"/>
    <col min="14601" max="14601" width="3.875" customWidth="1"/>
    <col min="14849" max="14849" width="5.25" customWidth="1"/>
    <col min="14850" max="14850" width="27.25" customWidth="1"/>
    <col min="14851" max="14856" width="9.375" customWidth="1"/>
    <col min="14857" max="14857" width="3.875" customWidth="1"/>
    <col min="15105" max="15105" width="5.25" customWidth="1"/>
    <col min="15106" max="15106" width="27.25" customWidth="1"/>
    <col min="15107" max="15112" width="9.375" customWidth="1"/>
    <col min="15113" max="15113" width="3.875" customWidth="1"/>
    <col min="15361" max="15361" width="5.25" customWidth="1"/>
    <col min="15362" max="15362" width="27.25" customWidth="1"/>
    <col min="15363" max="15368" width="9.375" customWidth="1"/>
    <col min="15369" max="15369" width="3.875" customWidth="1"/>
    <col min="15617" max="15617" width="5.25" customWidth="1"/>
    <col min="15618" max="15618" width="27.25" customWidth="1"/>
    <col min="15619" max="15624" width="9.375" customWidth="1"/>
    <col min="15625" max="15625" width="3.875" customWidth="1"/>
    <col min="15873" max="15873" width="5.25" customWidth="1"/>
    <col min="15874" max="15874" width="27.25" customWidth="1"/>
    <col min="15875" max="15880" width="9.375" customWidth="1"/>
    <col min="15881" max="15881" width="3.875" customWidth="1"/>
    <col min="16129" max="16129" width="5.25" customWidth="1"/>
    <col min="16130" max="16130" width="27.25" customWidth="1"/>
    <col min="16131" max="16136" width="9.375" customWidth="1"/>
    <col min="16137" max="16137" width="3.875" customWidth="1"/>
  </cols>
  <sheetData>
    <row r="1" spans="1:8" ht="30.1" customHeight="1" x14ac:dyDescent="0.25">
      <c r="A1" s="61" t="s">
        <v>149</v>
      </c>
      <c r="B1" s="59"/>
      <c r="C1" s="59"/>
      <c r="D1" s="60"/>
      <c r="E1" s="1" t="s">
        <v>0</v>
      </c>
      <c r="F1" s="2"/>
      <c r="G1" s="1" t="s">
        <v>1</v>
      </c>
      <c r="H1" s="2"/>
    </row>
    <row r="2" spans="1:8" s="6" customFormat="1" ht="46.2" x14ac:dyDescent="0.2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6</v>
      </c>
      <c r="H2" s="5" t="s">
        <v>7</v>
      </c>
    </row>
    <row r="3" spans="1:8" s="10" customFormat="1" x14ac:dyDescent="0.25">
      <c r="A3" s="7" t="s">
        <v>8</v>
      </c>
      <c r="B3" s="8"/>
      <c r="C3" s="8"/>
      <c r="D3" s="8"/>
      <c r="E3" s="8"/>
      <c r="F3" s="8"/>
      <c r="G3" s="8"/>
      <c r="H3" s="9"/>
    </row>
    <row r="4" spans="1:8" s="16" customFormat="1" ht="42.8" x14ac:dyDescent="0.25">
      <c r="A4" s="11" t="s">
        <v>9</v>
      </c>
      <c r="B4" s="12" t="s">
        <v>10</v>
      </c>
      <c r="C4" s="13" t="s">
        <v>11</v>
      </c>
      <c r="D4" s="14">
        <v>155</v>
      </c>
      <c r="E4" s="15"/>
      <c r="F4" s="15">
        <f>D4*E4</f>
        <v>0</v>
      </c>
      <c r="G4" s="15">
        <v>30</v>
      </c>
      <c r="H4" s="15">
        <f>D4*G4</f>
        <v>4650</v>
      </c>
    </row>
    <row r="5" spans="1:8" s="16" customFormat="1" x14ac:dyDescent="0.25">
      <c r="A5" s="11" t="s">
        <v>12</v>
      </c>
      <c r="B5" s="12" t="s">
        <v>13</v>
      </c>
      <c r="C5" s="13" t="s">
        <v>14</v>
      </c>
      <c r="D5" s="14">
        <v>28</v>
      </c>
      <c r="E5" s="15"/>
      <c r="F5" s="15">
        <f>D5*E5</f>
        <v>0</v>
      </c>
      <c r="G5" s="15">
        <v>600</v>
      </c>
      <c r="H5" s="15">
        <f>D5*G5</f>
        <v>16800</v>
      </c>
    </row>
    <row r="6" spans="1:8" s="16" customFormat="1" ht="28.55" x14ac:dyDescent="0.25">
      <c r="A6" s="11" t="s">
        <v>15</v>
      </c>
      <c r="B6" s="12" t="s">
        <v>16</v>
      </c>
      <c r="C6" s="13" t="s">
        <v>14</v>
      </c>
      <c r="D6" s="14">
        <v>35.1</v>
      </c>
      <c r="E6" s="15"/>
      <c r="F6" s="15">
        <f>D6*E6</f>
        <v>0</v>
      </c>
      <c r="G6" s="15">
        <v>1200</v>
      </c>
      <c r="H6" s="15">
        <f>D6*G6</f>
        <v>42120</v>
      </c>
    </row>
    <row r="7" spans="1:8" s="16" customFormat="1" x14ac:dyDescent="0.25">
      <c r="A7" s="11" t="s">
        <v>17</v>
      </c>
      <c r="B7" s="12" t="s">
        <v>18</v>
      </c>
      <c r="C7" s="13" t="s">
        <v>14</v>
      </c>
      <c r="D7" s="14">
        <v>2.7</v>
      </c>
      <c r="E7" s="15"/>
      <c r="F7" s="15">
        <f>D7*E7</f>
        <v>0</v>
      </c>
      <c r="G7" s="15">
        <v>1200</v>
      </c>
      <c r="H7" s="15">
        <f>D7*G7</f>
        <v>3240</v>
      </c>
    </row>
    <row r="8" spans="1:8" s="16" customFormat="1" x14ac:dyDescent="0.25">
      <c r="A8" s="11" t="s">
        <v>19</v>
      </c>
      <c r="B8" s="12" t="s">
        <v>20</v>
      </c>
      <c r="C8" s="13" t="s">
        <v>14</v>
      </c>
      <c r="D8" s="14">
        <v>5.4</v>
      </c>
      <c r="E8" s="15">
        <v>900</v>
      </c>
      <c r="F8" s="15">
        <f>D8*E8</f>
        <v>4860</v>
      </c>
      <c r="G8" s="15">
        <v>700</v>
      </c>
      <c r="H8" s="15">
        <f>D8*G8</f>
        <v>3780.0000000000005</v>
      </c>
    </row>
    <row r="9" spans="1:8" s="16" customFormat="1" x14ac:dyDescent="0.25">
      <c r="A9" s="11" t="s">
        <v>21</v>
      </c>
      <c r="B9" s="12" t="s">
        <v>22</v>
      </c>
      <c r="C9" s="13" t="s">
        <v>14</v>
      </c>
      <c r="D9" s="14"/>
      <c r="E9" s="15"/>
      <c r="F9" s="15"/>
      <c r="G9" s="15"/>
      <c r="H9" s="15"/>
    </row>
    <row r="10" spans="1:8" s="23" customFormat="1" x14ac:dyDescent="0.25">
      <c r="A10" s="17"/>
      <c r="B10" s="18"/>
      <c r="C10" s="19"/>
      <c r="D10" s="20"/>
      <c r="E10" s="21" t="s">
        <v>23</v>
      </c>
      <c r="F10" s="22">
        <f>SUM(F4:F9)</f>
        <v>4860</v>
      </c>
      <c r="G10" s="22"/>
      <c r="H10" s="22">
        <f>SUM(H4:H9)</f>
        <v>70590</v>
      </c>
    </row>
    <row r="11" spans="1:8" s="23" customFormat="1" x14ac:dyDescent="0.25">
      <c r="A11" s="24"/>
      <c r="B11" s="25"/>
      <c r="C11" s="26"/>
      <c r="D11" s="27"/>
      <c r="E11" s="28"/>
      <c r="F11" s="28"/>
      <c r="G11" s="29" t="s">
        <v>24</v>
      </c>
      <c r="H11" s="22">
        <f>F10+H10</f>
        <v>75450</v>
      </c>
    </row>
    <row r="12" spans="1:8" s="23" customFormat="1" x14ac:dyDescent="0.25">
      <c r="A12" s="30"/>
      <c r="B12" s="31"/>
      <c r="C12" s="32"/>
      <c r="D12" s="33"/>
      <c r="E12" s="34"/>
      <c r="F12" s="34"/>
      <c r="G12" s="34"/>
      <c r="H12" s="35"/>
    </row>
    <row r="13" spans="1:8" s="10" customFormat="1" x14ac:dyDescent="0.25">
      <c r="A13" s="7" t="s">
        <v>25</v>
      </c>
      <c r="B13" s="8"/>
      <c r="C13" s="8"/>
      <c r="D13" s="8"/>
      <c r="E13" s="8"/>
      <c r="F13" s="8"/>
      <c r="G13" s="8"/>
      <c r="H13" s="9"/>
    </row>
    <row r="14" spans="1:8" s="16" customFormat="1" ht="28.55" x14ac:dyDescent="0.25">
      <c r="A14" s="11" t="s">
        <v>26</v>
      </c>
      <c r="B14" s="12" t="s">
        <v>27</v>
      </c>
      <c r="C14" s="13" t="s">
        <v>14</v>
      </c>
      <c r="D14" s="14">
        <v>6</v>
      </c>
      <c r="E14" s="15">
        <v>8000</v>
      </c>
      <c r="F14" s="15">
        <f>D14*E14</f>
        <v>48000</v>
      </c>
      <c r="G14" s="15">
        <v>10000</v>
      </c>
      <c r="H14" s="15">
        <f>D14*G14</f>
        <v>60000</v>
      </c>
    </row>
    <row r="15" spans="1:8" s="16" customFormat="1" ht="28.55" x14ac:dyDescent="0.25">
      <c r="A15" s="11"/>
      <c r="B15" s="12" t="s">
        <v>28</v>
      </c>
      <c r="C15" s="13" t="s">
        <v>29</v>
      </c>
      <c r="D15" s="14">
        <v>1</v>
      </c>
      <c r="E15" s="15">
        <v>15000</v>
      </c>
      <c r="F15" s="15">
        <f>D15*E15</f>
        <v>15000</v>
      </c>
      <c r="G15" s="15"/>
      <c r="H15" s="15">
        <f>D15*G15</f>
        <v>0</v>
      </c>
    </row>
    <row r="16" spans="1:8" s="16" customFormat="1" ht="28.55" x14ac:dyDescent="0.25">
      <c r="A16" s="11" t="s">
        <v>30</v>
      </c>
      <c r="B16" s="12" t="s">
        <v>31</v>
      </c>
      <c r="C16" s="13"/>
      <c r="D16" s="14"/>
      <c r="E16" s="15"/>
      <c r="F16" s="15"/>
      <c r="G16" s="15"/>
      <c r="H16" s="15"/>
    </row>
    <row r="17" spans="1:10" s="16" customFormat="1" x14ac:dyDescent="0.25">
      <c r="A17" s="11"/>
      <c r="B17" s="12" t="s">
        <v>32</v>
      </c>
      <c r="C17" s="13" t="s">
        <v>33</v>
      </c>
      <c r="D17" s="14">
        <v>990</v>
      </c>
      <c r="E17" s="15">
        <v>30</v>
      </c>
      <c r="F17" s="15">
        <f t="shared" ref="F17:F24" si="0">D17*E17</f>
        <v>29700</v>
      </c>
      <c r="G17" s="15">
        <v>20</v>
      </c>
      <c r="H17" s="15">
        <f>D17*G17</f>
        <v>19800</v>
      </c>
      <c r="J17"/>
    </row>
    <row r="18" spans="1:10" s="16" customFormat="1" x14ac:dyDescent="0.25">
      <c r="A18" s="11"/>
      <c r="B18" s="12" t="s">
        <v>34</v>
      </c>
      <c r="C18" s="13" t="s">
        <v>33</v>
      </c>
      <c r="D18" s="14">
        <v>227</v>
      </c>
      <c r="E18" s="15">
        <v>25</v>
      </c>
      <c r="F18" s="15">
        <f t="shared" si="0"/>
        <v>5675</v>
      </c>
      <c r="G18" s="15">
        <v>20</v>
      </c>
      <c r="H18" s="15">
        <f>D18*G18</f>
        <v>4540</v>
      </c>
    </row>
    <row r="19" spans="1:10" s="16" customFormat="1" x14ac:dyDescent="0.25">
      <c r="A19" s="11"/>
      <c r="B19" s="12" t="s">
        <v>35</v>
      </c>
      <c r="C19" s="13" t="s">
        <v>33</v>
      </c>
      <c r="D19" s="14">
        <v>15</v>
      </c>
      <c r="E19" s="15">
        <v>60</v>
      </c>
      <c r="F19" s="15">
        <f t="shared" si="0"/>
        <v>900</v>
      </c>
      <c r="G19" s="15"/>
      <c r="H19" s="15"/>
    </row>
    <row r="20" spans="1:10" s="16" customFormat="1" ht="28.55" x14ac:dyDescent="0.25">
      <c r="A20" s="11" t="s">
        <v>36</v>
      </c>
      <c r="B20" s="12" t="s">
        <v>37</v>
      </c>
      <c r="C20" s="13" t="s">
        <v>14</v>
      </c>
      <c r="D20" s="14">
        <v>48.1</v>
      </c>
      <c r="E20" s="15">
        <v>4000</v>
      </c>
      <c r="F20" s="15">
        <f t="shared" si="0"/>
        <v>192400</v>
      </c>
      <c r="G20" s="15">
        <v>4000</v>
      </c>
      <c r="H20" s="15">
        <f>D20*G20</f>
        <v>192400</v>
      </c>
    </row>
    <row r="21" spans="1:10" s="16" customFormat="1" ht="42.8" x14ac:dyDescent="0.25">
      <c r="A21" s="11" t="s">
        <v>38</v>
      </c>
      <c r="B21" s="12" t="s">
        <v>39</v>
      </c>
      <c r="C21" s="13" t="s">
        <v>40</v>
      </c>
      <c r="D21" s="14">
        <v>4</v>
      </c>
      <c r="E21" s="15">
        <v>425</v>
      </c>
      <c r="F21" s="15">
        <f t="shared" si="0"/>
        <v>1700</v>
      </c>
      <c r="G21" s="15">
        <v>400</v>
      </c>
      <c r="H21" s="15">
        <f>D21*G21</f>
        <v>1600</v>
      </c>
    </row>
    <row r="22" spans="1:10" s="16" customFormat="1" x14ac:dyDescent="0.25">
      <c r="A22" s="11"/>
      <c r="B22" s="12" t="s">
        <v>41</v>
      </c>
      <c r="C22" s="13" t="s">
        <v>33</v>
      </c>
      <c r="D22" s="14">
        <v>11</v>
      </c>
      <c r="E22" s="15">
        <v>50</v>
      </c>
      <c r="F22" s="15">
        <f t="shared" si="0"/>
        <v>550</v>
      </c>
      <c r="G22" s="15"/>
      <c r="H22" s="15"/>
    </row>
    <row r="23" spans="1:10" s="16" customFormat="1" ht="28.55" x14ac:dyDescent="0.25">
      <c r="A23" s="11"/>
      <c r="B23" s="12" t="s">
        <v>42</v>
      </c>
      <c r="C23" s="13"/>
      <c r="D23" s="14">
        <v>1</v>
      </c>
      <c r="E23" s="15">
        <v>7500</v>
      </c>
      <c r="F23" s="15">
        <f t="shared" si="0"/>
        <v>7500</v>
      </c>
      <c r="G23" s="15">
        <v>7500</v>
      </c>
      <c r="H23" s="15">
        <v>7500</v>
      </c>
      <c r="J23"/>
    </row>
    <row r="24" spans="1:10" s="16" customFormat="1" ht="28.55" x14ac:dyDescent="0.25">
      <c r="A24" s="11" t="s">
        <v>43</v>
      </c>
      <c r="B24" s="12" t="s">
        <v>44</v>
      </c>
      <c r="C24" s="13" t="s">
        <v>14</v>
      </c>
      <c r="D24" s="36">
        <v>1.75</v>
      </c>
      <c r="E24" s="15">
        <v>4600</v>
      </c>
      <c r="F24" s="15">
        <f t="shared" si="0"/>
        <v>8050</v>
      </c>
      <c r="G24" s="15">
        <v>900</v>
      </c>
      <c r="H24" s="15">
        <f>D24*G24</f>
        <v>1575</v>
      </c>
      <c r="J24"/>
    </row>
    <row r="25" spans="1:10" s="23" customFormat="1" x14ac:dyDescent="0.25">
      <c r="A25" s="17"/>
      <c r="B25" s="18"/>
      <c r="C25" s="19"/>
      <c r="D25" s="20"/>
      <c r="E25" s="21" t="s">
        <v>23</v>
      </c>
      <c r="F25" s="22">
        <f>SUM(F14:F24)</f>
        <v>309475</v>
      </c>
      <c r="G25" s="22"/>
      <c r="H25" s="22">
        <f>SUM(H14:H24)</f>
        <v>287415</v>
      </c>
    </row>
    <row r="26" spans="1:10" s="23" customFormat="1" x14ac:dyDescent="0.25">
      <c r="A26" s="24"/>
      <c r="B26" s="25"/>
      <c r="C26" s="26"/>
      <c r="D26" s="27"/>
      <c r="E26" s="28"/>
      <c r="F26" s="28"/>
      <c r="G26" s="29" t="s">
        <v>24</v>
      </c>
      <c r="H26" s="22">
        <f>F25+H25</f>
        <v>596890</v>
      </c>
      <c r="J26"/>
    </row>
    <row r="27" spans="1:10" s="23" customFormat="1" x14ac:dyDescent="0.25">
      <c r="A27" s="30"/>
      <c r="B27" s="37"/>
      <c r="C27" s="32"/>
      <c r="D27" s="33"/>
      <c r="E27" s="34"/>
      <c r="F27" s="34"/>
      <c r="G27" s="34"/>
      <c r="H27" s="35"/>
    </row>
    <row r="28" spans="1:10" s="23" customFormat="1" x14ac:dyDescent="0.25">
      <c r="A28" s="30"/>
      <c r="B28" s="37"/>
      <c r="C28" s="32"/>
      <c r="D28" s="33"/>
      <c r="E28" s="34"/>
      <c r="F28" s="34"/>
      <c r="G28" s="34"/>
      <c r="H28" s="35"/>
    </row>
    <row r="29" spans="1:10" s="10" customFormat="1" ht="29.25" customHeight="1" x14ac:dyDescent="0.25">
      <c r="A29" s="7" t="s">
        <v>45</v>
      </c>
      <c r="B29" s="7"/>
      <c r="C29" s="7"/>
      <c r="D29" s="7"/>
      <c r="E29" s="7"/>
      <c r="F29" s="7"/>
      <c r="G29" s="7"/>
      <c r="H29" s="7"/>
    </row>
    <row r="30" spans="1:10" s="16" customFormat="1" ht="42.8" x14ac:dyDescent="0.25">
      <c r="A30" s="11" t="s">
        <v>46</v>
      </c>
      <c r="B30" s="12" t="s">
        <v>47</v>
      </c>
      <c r="C30" s="13" t="s">
        <v>11</v>
      </c>
      <c r="D30" s="14">
        <v>472</v>
      </c>
      <c r="E30" s="15">
        <v>320</v>
      </c>
      <c r="F30" s="38">
        <f>D30*E30</f>
        <v>151040</v>
      </c>
      <c r="G30" s="15">
        <v>300</v>
      </c>
      <c r="H30" s="15">
        <f>D30*G30</f>
        <v>141600</v>
      </c>
    </row>
    <row r="31" spans="1:10" s="16" customFormat="1" x14ac:dyDescent="0.25">
      <c r="A31" s="11" t="s">
        <v>48</v>
      </c>
      <c r="B31" s="12" t="s">
        <v>49</v>
      </c>
      <c r="C31" s="13"/>
      <c r="D31" s="14"/>
      <c r="E31" s="15"/>
      <c r="F31" s="15"/>
      <c r="G31" s="15"/>
      <c r="H31" s="15"/>
    </row>
    <row r="32" spans="1:10" s="16" customFormat="1" x14ac:dyDescent="0.25">
      <c r="A32" s="11"/>
      <c r="B32" s="12" t="s">
        <v>50</v>
      </c>
      <c r="C32" s="13" t="s">
        <v>33</v>
      </c>
      <c r="D32" s="14">
        <v>2100</v>
      </c>
      <c r="E32" s="15">
        <v>27</v>
      </c>
      <c r="F32" s="15">
        <f>D32*E32</f>
        <v>56700</v>
      </c>
      <c r="G32" s="15">
        <v>20</v>
      </c>
      <c r="H32" s="15">
        <f>D32*G32</f>
        <v>42000</v>
      </c>
    </row>
    <row r="33" spans="1:10" s="16" customFormat="1" x14ac:dyDescent="0.25">
      <c r="A33" s="11"/>
      <c r="B33" s="12" t="s">
        <v>51</v>
      </c>
      <c r="C33" s="13" t="s">
        <v>33</v>
      </c>
      <c r="D33" s="14">
        <v>1460</v>
      </c>
      <c r="E33" s="15">
        <v>27</v>
      </c>
      <c r="F33" s="15">
        <f>D33*E33</f>
        <v>39420</v>
      </c>
      <c r="G33" s="15">
        <v>20</v>
      </c>
      <c r="H33" s="15">
        <f>D33*G33</f>
        <v>29200</v>
      </c>
    </row>
    <row r="34" spans="1:10" s="16" customFormat="1" x14ac:dyDescent="0.25">
      <c r="A34" s="11"/>
      <c r="B34" s="12" t="s">
        <v>52</v>
      </c>
      <c r="C34" s="13" t="s">
        <v>11</v>
      </c>
      <c r="D34" s="14">
        <v>472</v>
      </c>
      <c r="E34" s="15">
        <v>60</v>
      </c>
      <c r="F34" s="15">
        <f>D34*E34</f>
        <v>28320</v>
      </c>
      <c r="G34" s="15">
        <v>10</v>
      </c>
      <c r="H34" s="15">
        <f>D34*G34</f>
        <v>4720</v>
      </c>
    </row>
    <row r="35" spans="1:10" s="16" customFormat="1" x14ac:dyDescent="0.25">
      <c r="A35" s="11"/>
      <c r="B35" s="12" t="s">
        <v>53</v>
      </c>
      <c r="C35" s="13" t="s">
        <v>33</v>
      </c>
      <c r="D35" s="14">
        <v>24</v>
      </c>
      <c r="E35" s="15">
        <v>60</v>
      </c>
      <c r="F35" s="15">
        <f>D35*E35</f>
        <v>1440</v>
      </c>
      <c r="G35" s="15"/>
      <c r="H35" s="15"/>
    </row>
    <row r="36" spans="1:10" s="16" customFormat="1" x14ac:dyDescent="0.25">
      <c r="A36" s="11" t="s">
        <v>54</v>
      </c>
      <c r="B36" s="12" t="s">
        <v>55</v>
      </c>
      <c r="C36" s="13" t="s">
        <v>14</v>
      </c>
      <c r="D36" s="14">
        <v>57.4</v>
      </c>
      <c r="E36" s="15">
        <v>4000</v>
      </c>
      <c r="F36" s="15">
        <f>D36*E36</f>
        <v>229600</v>
      </c>
      <c r="G36" s="15">
        <v>5000</v>
      </c>
      <c r="H36" s="15">
        <f>D36*G36</f>
        <v>287000</v>
      </c>
    </row>
    <row r="37" spans="1:10" s="23" customFormat="1" x14ac:dyDescent="0.25">
      <c r="A37" s="17"/>
      <c r="B37" s="18"/>
      <c r="C37" s="19"/>
      <c r="D37" s="20"/>
      <c r="E37" s="21" t="s">
        <v>23</v>
      </c>
      <c r="F37" s="39">
        <f>SUM(F30:F36)</f>
        <v>506520</v>
      </c>
      <c r="G37" s="39"/>
      <c r="H37" s="39">
        <f>SUM(H30:H36)</f>
        <v>504520</v>
      </c>
    </row>
    <row r="38" spans="1:10" s="23" customFormat="1" x14ac:dyDescent="0.25">
      <c r="A38" s="24"/>
      <c r="B38" s="25"/>
      <c r="C38" s="26"/>
      <c r="D38" s="27"/>
      <c r="E38" s="28"/>
      <c r="F38"/>
      <c r="G38" s="40" t="s">
        <v>24</v>
      </c>
      <c r="H38" s="39">
        <f>F37+H37</f>
        <v>1011040</v>
      </c>
      <c r="J38"/>
    </row>
    <row r="39" spans="1:10" s="23" customFormat="1" x14ac:dyDescent="0.25">
      <c r="A39" s="30"/>
      <c r="B39" s="31"/>
      <c r="C39" s="32"/>
      <c r="D39" s="33"/>
      <c r="E39" s="34"/>
      <c r="F39" s="34"/>
      <c r="G39" s="34"/>
      <c r="H39" s="35"/>
    </row>
    <row r="40" spans="1:10" s="10" customFormat="1" ht="16.3" x14ac:dyDescent="0.25">
      <c r="A40" s="7" t="s">
        <v>56</v>
      </c>
      <c r="B40" s="7"/>
      <c r="C40" s="7"/>
      <c r="D40" s="7"/>
      <c r="E40" s="7"/>
      <c r="F40" s="7"/>
      <c r="G40" s="7"/>
      <c r="H40" s="7"/>
    </row>
    <row r="41" spans="1:10" s="16" customFormat="1" ht="28.55" x14ac:dyDescent="0.25">
      <c r="A41" s="11" t="s">
        <v>57</v>
      </c>
      <c r="B41" s="12" t="s">
        <v>150</v>
      </c>
      <c r="C41" s="13" t="s">
        <v>14</v>
      </c>
      <c r="D41" s="14">
        <v>108.7</v>
      </c>
      <c r="E41" s="15">
        <v>7000</v>
      </c>
      <c r="F41" s="41">
        <f>D41*E41</f>
        <v>760900</v>
      </c>
      <c r="G41" s="15">
        <v>5000</v>
      </c>
      <c r="H41" s="15">
        <f>D41*G41</f>
        <v>543500</v>
      </c>
    </row>
    <row r="42" spans="1:10" s="16" customFormat="1" x14ac:dyDescent="0.25">
      <c r="A42" s="11"/>
      <c r="B42" s="12" t="s">
        <v>58</v>
      </c>
      <c r="C42" s="13" t="s">
        <v>59</v>
      </c>
      <c r="D42" s="14">
        <v>294</v>
      </c>
      <c r="E42" s="15">
        <v>200</v>
      </c>
      <c r="F42" s="41">
        <f>D42*E42</f>
        <v>58800</v>
      </c>
      <c r="G42" s="15"/>
      <c r="H42" s="15"/>
    </row>
    <row r="43" spans="1:10" s="16" customFormat="1" x14ac:dyDescent="0.25">
      <c r="A43" s="11"/>
      <c r="B43" s="12" t="s">
        <v>60</v>
      </c>
      <c r="C43" s="13" t="s">
        <v>61</v>
      </c>
      <c r="D43" s="14">
        <v>16</v>
      </c>
      <c r="E43" s="15">
        <v>1500</v>
      </c>
      <c r="F43" s="41">
        <f>D43*E43</f>
        <v>24000</v>
      </c>
      <c r="G43" s="15"/>
      <c r="H43" s="15"/>
    </row>
    <row r="44" spans="1:10" s="16" customFormat="1" ht="28.55" x14ac:dyDescent="0.25">
      <c r="A44" s="11" t="s">
        <v>62</v>
      </c>
      <c r="B44" s="12" t="s">
        <v>63</v>
      </c>
      <c r="C44" s="13"/>
      <c r="D44" s="14"/>
      <c r="E44" s="15"/>
      <c r="F44" s="15"/>
      <c r="G44" s="15"/>
      <c r="H44" s="15"/>
    </row>
    <row r="45" spans="1:10" s="16" customFormat="1" x14ac:dyDescent="0.25">
      <c r="A45" s="11"/>
      <c r="B45" s="12" t="s">
        <v>64</v>
      </c>
      <c r="C45" s="13" t="s">
        <v>14</v>
      </c>
      <c r="D45" s="14">
        <v>13.2</v>
      </c>
      <c r="E45" s="15">
        <v>3200</v>
      </c>
      <c r="F45" s="15">
        <f>D45*E45</f>
        <v>42240</v>
      </c>
      <c r="G45" s="15">
        <v>3500</v>
      </c>
      <c r="H45" s="15">
        <f>D45*G45</f>
        <v>46200</v>
      </c>
    </row>
    <row r="46" spans="1:10" s="16" customFormat="1" x14ac:dyDescent="0.25">
      <c r="A46" s="11"/>
      <c r="B46" s="12" t="s">
        <v>65</v>
      </c>
      <c r="C46" s="13" t="s">
        <v>59</v>
      </c>
      <c r="D46" s="14">
        <v>38</v>
      </c>
      <c r="E46" s="15">
        <v>200</v>
      </c>
      <c r="F46" s="15">
        <f t="shared" ref="F46:F51" si="1">D46*E46</f>
        <v>7600</v>
      </c>
      <c r="G46" s="15"/>
      <c r="H46" s="15"/>
    </row>
    <row r="47" spans="1:10" s="16" customFormat="1" ht="28.55" x14ac:dyDescent="0.25">
      <c r="A47" s="11" t="s">
        <v>66</v>
      </c>
      <c r="B47" s="12" t="s">
        <v>67</v>
      </c>
      <c r="C47" s="13" t="s">
        <v>14</v>
      </c>
      <c r="D47" s="14">
        <v>1.2</v>
      </c>
      <c r="E47" s="15"/>
      <c r="F47" s="15"/>
      <c r="G47" s="15">
        <v>6000</v>
      </c>
      <c r="H47" s="15">
        <f>D47*G47</f>
        <v>7200</v>
      </c>
    </row>
    <row r="48" spans="1:10" s="16" customFormat="1" x14ac:dyDescent="0.25">
      <c r="A48" s="11"/>
      <c r="B48" s="12" t="s">
        <v>68</v>
      </c>
      <c r="C48" s="13" t="s">
        <v>69</v>
      </c>
      <c r="D48" s="14">
        <v>450</v>
      </c>
      <c r="E48" s="15">
        <v>10</v>
      </c>
      <c r="F48" s="15">
        <f t="shared" si="1"/>
        <v>4500</v>
      </c>
      <c r="G48" s="15"/>
      <c r="H48" s="15"/>
    </row>
    <row r="49" spans="1:10" s="16" customFormat="1" x14ac:dyDescent="0.25">
      <c r="A49" s="11"/>
      <c r="B49" s="12" t="s">
        <v>65</v>
      </c>
      <c r="C49" s="13" t="s">
        <v>59</v>
      </c>
      <c r="D49" s="14">
        <v>8</v>
      </c>
      <c r="E49" s="15">
        <v>200</v>
      </c>
      <c r="F49" s="15">
        <f t="shared" si="1"/>
        <v>1600</v>
      </c>
      <c r="G49" s="15"/>
      <c r="H49" s="15"/>
    </row>
    <row r="50" spans="1:10" s="16" customFormat="1" ht="28.55" x14ac:dyDescent="0.25">
      <c r="A50" s="11" t="s">
        <v>70</v>
      </c>
      <c r="B50" s="12" t="s">
        <v>71</v>
      </c>
      <c r="C50" s="13" t="s">
        <v>11</v>
      </c>
      <c r="D50" s="14">
        <v>137</v>
      </c>
      <c r="E50" s="15">
        <v>350</v>
      </c>
      <c r="F50" s="15">
        <f t="shared" si="1"/>
        <v>47950</v>
      </c>
      <c r="G50" s="15">
        <v>550</v>
      </c>
      <c r="H50" s="15">
        <f>D50*G50</f>
        <v>75350</v>
      </c>
    </row>
    <row r="51" spans="1:10" s="16" customFormat="1" x14ac:dyDescent="0.25">
      <c r="A51" s="11"/>
      <c r="B51" s="12" t="s">
        <v>72</v>
      </c>
      <c r="C51" s="13" t="s">
        <v>59</v>
      </c>
      <c r="D51" s="14">
        <v>32</v>
      </c>
      <c r="E51" s="15">
        <v>200</v>
      </c>
      <c r="F51" s="15">
        <f t="shared" si="1"/>
        <v>6400</v>
      </c>
      <c r="G51" s="15"/>
      <c r="H51" s="15"/>
    </row>
    <row r="52" spans="1:10" s="16" customFormat="1" ht="42.8" x14ac:dyDescent="0.25">
      <c r="A52" s="11" t="s">
        <v>73</v>
      </c>
      <c r="B52" s="12" t="s">
        <v>74</v>
      </c>
      <c r="C52" s="13"/>
      <c r="D52" s="14"/>
      <c r="E52" s="15"/>
      <c r="F52" s="15"/>
      <c r="G52" s="15"/>
      <c r="H52" s="15"/>
    </row>
    <row r="53" spans="1:10" s="16" customFormat="1" x14ac:dyDescent="0.25">
      <c r="A53" s="11"/>
      <c r="B53" s="12" t="s">
        <v>75</v>
      </c>
      <c r="C53" s="13" t="s">
        <v>33</v>
      </c>
      <c r="D53" s="14">
        <v>329</v>
      </c>
      <c r="E53" s="15">
        <v>27</v>
      </c>
      <c r="F53" s="15">
        <f>D53*E53</f>
        <v>8883</v>
      </c>
      <c r="G53" s="15">
        <v>20</v>
      </c>
      <c r="H53" s="15">
        <f>D53*G53</f>
        <v>6580</v>
      </c>
    </row>
    <row r="54" spans="1:10" s="16" customFormat="1" x14ac:dyDescent="0.25">
      <c r="A54" s="11"/>
      <c r="B54" s="12" t="s">
        <v>76</v>
      </c>
      <c r="C54" s="13" t="s">
        <v>33</v>
      </c>
      <c r="D54" s="14">
        <v>83</v>
      </c>
      <c r="E54" s="15">
        <v>27</v>
      </c>
      <c r="F54" s="15">
        <f>D54*E54</f>
        <v>2241</v>
      </c>
      <c r="G54" s="15">
        <v>20</v>
      </c>
      <c r="H54" s="15">
        <f>D54*G54</f>
        <v>1660</v>
      </c>
    </row>
    <row r="55" spans="1:10" s="16" customFormat="1" x14ac:dyDescent="0.25">
      <c r="A55" s="11"/>
      <c r="B55" s="12" t="s">
        <v>77</v>
      </c>
      <c r="C55" s="13" t="s">
        <v>14</v>
      </c>
      <c r="D55" s="14">
        <v>3.5</v>
      </c>
      <c r="E55" s="15">
        <v>4000</v>
      </c>
      <c r="F55" s="15">
        <f>D55*E55</f>
        <v>14000</v>
      </c>
      <c r="G55" s="15">
        <v>6000</v>
      </c>
      <c r="H55" s="15">
        <f>D55*G55</f>
        <v>21000</v>
      </c>
    </row>
    <row r="56" spans="1:10" s="16" customFormat="1" x14ac:dyDescent="0.25">
      <c r="A56" s="11"/>
      <c r="B56" s="12" t="s">
        <v>78</v>
      </c>
      <c r="C56" s="13" t="s">
        <v>69</v>
      </c>
      <c r="D56" s="14">
        <v>1</v>
      </c>
      <c r="E56" s="15"/>
      <c r="F56" s="15"/>
      <c r="G56" s="15">
        <v>7820</v>
      </c>
      <c r="H56" s="15">
        <f>D56*G56</f>
        <v>7820</v>
      </c>
    </row>
    <row r="57" spans="1:10" s="23" customFormat="1" x14ac:dyDescent="0.25">
      <c r="A57" s="17"/>
      <c r="B57" s="18"/>
      <c r="C57" s="19"/>
      <c r="D57" s="20"/>
      <c r="E57" s="21" t="s">
        <v>23</v>
      </c>
      <c r="F57" s="42">
        <f>SUM(F41:F56)</f>
        <v>979114</v>
      </c>
      <c r="G57" s="42"/>
      <c r="H57" s="42">
        <f>SUM(H41:H56)</f>
        <v>709310</v>
      </c>
    </row>
    <row r="58" spans="1:10" s="23" customFormat="1" x14ac:dyDescent="0.25">
      <c r="A58" s="24"/>
      <c r="B58" s="25"/>
      <c r="C58" s="26"/>
      <c r="D58" s="27"/>
      <c r="E58" s="28"/>
      <c r="F58" s="43"/>
      <c r="G58" s="44" t="s">
        <v>24</v>
      </c>
      <c r="H58" s="42">
        <f>F57+H57</f>
        <v>1688424</v>
      </c>
    </row>
    <row r="59" spans="1:10" s="23" customFormat="1" x14ac:dyDescent="0.25">
      <c r="A59" s="30"/>
      <c r="B59" s="31"/>
      <c r="C59" s="32"/>
      <c r="D59" s="33"/>
      <c r="E59" s="34"/>
      <c r="F59" s="34"/>
      <c r="G59" s="34"/>
      <c r="H59" s="35"/>
    </row>
    <row r="60" spans="1:10" s="10" customFormat="1" ht="16.3" x14ac:dyDescent="0.25">
      <c r="A60" s="7" t="s">
        <v>79</v>
      </c>
      <c r="B60" s="7"/>
      <c r="C60" s="7"/>
      <c r="D60" s="7"/>
      <c r="E60" s="7"/>
      <c r="F60" s="7"/>
      <c r="G60" s="7"/>
      <c r="H60" s="7"/>
    </row>
    <row r="61" spans="1:10" s="16" customFormat="1" ht="28.55" x14ac:dyDescent="0.25">
      <c r="A61" s="11" t="s">
        <v>80</v>
      </c>
      <c r="B61" s="12" t="s">
        <v>81</v>
      </c>
      <c r="C61" s="13"/>
      <c r="D61" s="14"/>
      <c r="E61" s="15"/>
      <c r="F61" s="41"/>
      <c r="G61" s="15"/>
      <c r="H61" s="15"/>
    </row>
    <row r="62" spans="1:10" s="16" customFormat="1" ht="28.55" x14ac:dyDescent="0.25">
      <c r="A62" s="11"/>
      <c r="B62" s="12" t="s">
        <v>82</v>
      </c>
      <c r="C62" s="13" t="s">
        <v>14</v>
      </c>
      <c r="D62" s="14">
        <v>5.4</v>
      </c>
      <c r="E62" s="15">
        <v>7000</v>
      </c>
      <c r="F62" s="41">
        <f>D62*E62</f>
        <v>37800</v>
      </c>
      <c r="G62" s="15">
        <v>10000</v>
      </c>
      <c r="H62" s="15">
        <f>D62*G62</f>
        <v>54000</v>
      </c>
    </row>
    <row r="63" spans="1:10" s="16" customFormat="1" ht="28.55" x14ac:dyDescent="0.25">
      <c r="A63" s="11"/>
      <c r="B63" s="12" t="s">
        <v>83</v>
      </c>
      <c r="C63" s="13" t="s">
        <v>14</v>
      </c>
      <c r="D63" s="14">
        <v>1.3</v>
      </c>
      <c r="E63" s="15">
        <v>7500</v>
      </c>
      <c r="F63" s="41">
        <f>D63*E63</f>
        <v>9750</v>
      </c>
      <c r="G63" s="15">
        <v>10500</v>
      </c>
      <c r="H63" s="15">
        <f>D63*G63</f>
        <v>13650</v>
      </c>
    </row>
    <row r="64" spans="1:10" s="16" customFormat="1" ht="47.25" customHeight="1" x14ac:dyDescent="0.25">
      <c r="A64" s="11"/>
      <c r="B64" s="45" t="s">
        <v>84</v>
      </c>
      <c r="C64" s="13" t="s">
        <v>14</v>
      </c>
      <c r="D64" s="14">
        <v>1.5</v>
      </c>
      <c r="E64" s="15">
        <v>7000</v>
      </c>
      <c r="F64" s="41">
        <f>D64*E64</f>
        <v>10500</v>
      </c>
      <c r="G64" s="15">
        <v>8000</v>
      </c>
      <c r="H64" s="15">
        <f>D64*G64</f>
        <v>12000</v>
      </c>
      <c r="J64"/>
    </row>
    <row r="65" spans="1:10" s="16" customFormat="1" ht="28.55" x14ac:dyDescent="0.25">
      <c r="A65" s="11"/>
      <c r="B65" s="12" t="s">
        <v>85</v>
      </c>
      <c r="C65" s="13" t="s">
        <v>14</v>
      </c>
      <c r="D65" s="14">
        <v>1.5</v>
      </c>
      <c r="E65" s="15">
        <v>7300</v>
      </c>
      <c r="F65" s="41">
        <f>D65*E65</f>
        <v>10950</v>
      </c>
      <c r="G65" s="15">
        <v>7000</v>
      </c>
      <c r="H65" s="15">
        <f>D65*G65</f>
        <v>10500</v>
      </c>
    </row>
    <row r="66" spans="1:10" s="16" customFormat="1" ht="28.55" x14ac:dyDescent="0.25">
      <c r="A66" s="11" t="s">
        <v>86</v>
      </c>
      <c r="B66" s="12" t="s">
        <v>87</v>
      </c>
      <c r="C66" s="13" t="s">
        <v>69</v>
      </c>
      <c r="D66" s="14">
        <v>1</v>
      </c>
      <c r="E66" s="15">
        <v>30000</v>
      </c>
      <c r="F66" s="41">
        <f t="shared" ref="F66:F75" si="2">D66*E66</f>
        <v>30000</v>
      </c>
      <c r="G66" s="15"/>
      <c r="H66" s="15">
        <f t="shared" ref="H66:H75" si="3">D66*G66</f>
        <v>0</v>
      </c>
    </row>
    <row r="67" spans="1:10" s="16" customFormat="1" ht="42.8" x14ac:dyDescent="0.25">
      <c r="A67" s="11" t="s">
        <v>88</v>
      </c>
      <c r="B67" s="12" t="s">
        <v>89</v>
      </c>
      <c r="C67" s="13" t="s">
        <v>11</v>
      </c>
      <c r="D67" s="14">
        <v>124</v>
      </c>
      <c r="E67" s="15">
        <v>170</v>
      </c>
      <c r="F67" s="41">
        <f t="shared" si="2"/>
        <v>21080</v>
      </c>
      <c r="G67" s="15">
        <v>170</v>
      </c>
      <c r="H67" s="15">
        <f t="shared" si="3"/>
        <v>21080</v>
      </c>
    </row>
    <row r="68" spans="1:10" s="16" customFormat="1" ht="28.55" x14ac:dyDescent="0.25">
      <c r="A68" s="11"/>
      <c r="B68" s="45" t="s">
        <v>90</v>
      </c>
      <c r="C68" s="13" t="s">
        <v>14</v>
      </c>
      <c r="D68" s="14">
        <v>0.9</v>
      </c>
      <c r="E68" s="15">
        <v>7300</v>
      </c>
      <c r="F68" s="41">
        <f>D68*E68</f>
        <v>6570</v>
      </c>
      <c r="G68" s="15">
        <v>7000</v>
      </c>
      <c r="H68" s="15">
        <f>D68*G68</f>
        <v>6300</v>
      </c>
    </row>
    <row r="69" spans="1:10" s="16" customFormat="1" ht="42.8" x14ac:dyDescent="0.25">
      <c r="A69" s="11" t="s">
        <v>91</v>
      </c>
      <c r="B69" s="12" t="s">
        <v>92</v>
      </c>
      <c r="C69" s="13" t="s">
        <v>93</v>
      </c>
      <c r="D69" s="14">
        <v>250</v>
      </c>
      <c r="E69" s="15">
        <v>40</v>
      </c>
      <c r="F69" s="41">
        <f t="shared" si="2"/>
        <v>10000</v>
      </c>
      <c r="G69" s="15"/>
      <c r="H69" s="15"/>
    </row>
    <row r="70" spans="1:10" s="16" customFormat="1" ht="28.55" x14ac:dyDescent="0.25">
      <c r="A70" s="11" t="s">
        <v>94</v>
      </c>
      <c r="B70" s="12" t="s">
        <v>95</v>
      </c>
      <c r="C70" s="13" t="s">
        <v>11</v>
      </c>
      <c r="D70" s="14">
        <v>215</v>
      </c>
      <c r="E70" s="15">
        <v>350</v>
      </c>
      <c r="F70" s="41">
        <v>64500</v>
      </c>
      <c r="G70" s="15">
        <v>800</v>
      </c>
      <c r="H70" s="15">
        <f t="shared" si="3"/>
        <v>172000</v>
      </c>
    </row>
    <row r="71" spans="1:10" s="16" customFormat="1" ht="28.55" x14ac:dyDescent="0.25">
      <c r="A71" s="11" t="s">
        <v>96</v>
      </c>
      <c r="B71" s="12" t="s">
        <v>97</v>
      </c>
      <c r="C71" s="13" t="s">
        <v>11</v>
      </c>
      <c r="D71" s="14">
        <v>54</v>
      </c>
      <c r="E71" s="15">
        <v>250</v>
      </c>
      <c r="F71" s="41">
        <f t="shared" si="2"/>
        <v>13500</v>
      </c>
      <c r="G71" s="15">
        <v>500</v>
      </c>
      <c r="H71" s="15">
        <f t="shared" si="3"/>
        <v>27000</v>
      </c>
      <c r="J71"/>
    </row>
    <row r="72" spans="1:10" s="16" customFormat="1" ht="28.55" x14ac:dyDescent="0.25">
      <c r="A72" s="11" t="s">
        <v>98</v>
      </c>
      <c r="B72" s="12" t="s">
        <v>99</v>
      </c>
      <c r="C72" s="13" t="s">
        <v>14</v>
      </c>
      <c r="D72" s="14">
        <v>0.5</v>
      </c>
      <c r="E72" s="15">
        <v>7500</v>
      </c>
      <c r="F72" s="41">
        <f t="shared" si="2"/>
        <v>3750</v>
      </c>
      <c r="G72" s="15">
        <v>7500</v>
      </c>
      <c r="H72" s="15">
        <f t="shared" si="3"/>
        <v>3750</v>
      </c>
    </row>
    <row r="73" spans="1:10" s="16" customFormat="1" ht="28.55" x14ac:dyDescent="0.25">
      <c r="A73" s="11" t="s">
        <v>100</v>
      </c>
      <c r="B73" s="12" t="s">
        <v>101</v>
      </c>
      <c r="C73" s="13" t="s">
        <v>29</v>
      </c>
      <c r="D73" s="14">
        <v>1</v>
      </c>
      <c r="E73" s="15">
        <v>8000</v>
      </c>
      <c r="F73" s="41">
        <f t="shared" si="2"/>
        <v>8000</v>
      </c>
      <c r="G73" s="15"/>
      <c r="H73" s="15"/>
    </row>
    <row r="74" spans="1:10" s="16" customFormat="1" x14ac:dyDescent="0.25">
      <c r="A74" s="11" t="s">
        <v>102</v>
      </c>
      <c r="B74" s="12" t="s">
        <v>103</v>
      </c>
      <c r="C74" s="13" t="s">
        <v>11</v>
      </c>
      <c r="D74" s="14">
        <v>400</v>
      </c>
      <c r="E74" s="15">
        <v>25</v>
      </c>
      <c r="F74" s="41">
        <f t="shared" si="2"/>
        <v>10000</v>
      </c>
      <c r="G74" s="15">
        <v>25</v>
      </c>
      <c r="H74" s="15">
        <f t="shared" si="3"/>
        <v>10000</v>
      </c>
    </row>
    <row r="75" spans="1:10" s="16" customFormat="1" x14ac:dyDescent="0.25">
      <c r="A75" s="11" t="s">
        <v>104</v>
      </c>
      <c r="B75" s="12" t="s">
        <v>105</v>
      </c>
      <c r="C75" s="13" t="s">
        <v>14</v>
      </c>
      <c r="D75" s="14">
        <v>32</v>
      </c>
      <c r="E75" s="15">
        <v>1800</v>
      </c>
      <c r="F75" s="41">
        <f t="shared" si="2"/>
        <v>57600</v>
      </c>
      <c r="G75" s="15">
        <v>600</v>
      </c>
      <c r="H75" s="38">
        <f t="shared" si="3"/>
        <v>19200</v>
      </c>
    </row>
    <row r="76" spans="1:10" s="23" customFormat="1" x14ac:dyDescent="0.25">
      <c r="A76" s="17"/>
      <c r="B76" s="18"/>
      <c r="C76" s="19"/>
      <c r="D76" s="20"/>
      <c r="E76" s="21" t="s">
        <v>23</v>
      </c>
      <c r="F76" s="42">
        <f>SUM(F61:F75)</f>
        <v>294000</v>
      </c>
      <c r="G76" s="42"/>
      <c r="H76" s="42">
        <f>SUM(H61:H75)</f>
        <v>349480</v>
      </c>
    </row>
    <row r="77" spans="1:10" s="23" customFormat="1" x14ac:dyDescent="0.25">
      <c r="A77" s="24"/>
      <c r="B77" s="25"/>
      <c r="C77" s="26"/>
      <c r="D77" s="27"/>
      <c r="E77" s="28"/>
      <c r="F77" s="43"/>
      <c r="G77" s="44" t="s">
        <v>24</v>
      </c>
      <c r="H77" s="42">
        <f>F76+H76</f>
        <v>643480</v>
      </c>
    </row>
    <row r="78" spans="1:10" s="23" customFormat="1" x14ac:dyDescent="0.25">
      <c r="A78" s="30"/>
      <c r="B78" s="31"/>
      <c r="C78" s="32"/>
      <c r="D78" s="33"/>
      <c r="E78" s="34"/>
      <c r="F78" s="34"/>
      <c r="G78" s="34"/>
      <c r="H78" s="35"/>
    </row>
    <row r="79" spans="1:10" s="10" customFormat="1" ht="16.3" x14ac:dyDescent="0.25">
      <c r="A79" s="7" t="s">
        <v>106</v>
      </c>
      <c r="B79" s="7"/>
      <c r="C79" s="7"/>
      <c r="D79" s="7"/>
      <c r="E79" s="7"/>
      <c r="F79" s="7"/>
      <c r="G79" s="7"/>
      <c r="H79" s="7"/>
    </row>
    <row r="80" spans="1:10" s="16" customFormat="1" ht="28.55" x14ac:dyDescent="0.25">
      <c r="A80" s="11" t="s">
        <v>107</v>
      </c>
      <c r="B80" s="12" t="s">
        <v>108</v>
      </c>
      <c r="C80" s="13" t="s">
        <v>69</v>
      </c>
      <c r="D80" s="14">
        <v>1</v>
      </c>
      <c r="E80" s="15">
        <v>30000</v>
      </c>
      <c r="F80" s="41">
        <f>D80*E80</f>
        <v>30000</v>
      </c>
      <c r="G80" s="15">
        <v>10000</v>
      </c>
      <c r="H80" s="15">
        <f>D80*G80</f>
        <v>10000</v>
      </c>
    </row>
    <row r="81" spans="1:10" s="16" customFormat="1" x14ac:dyDescent="0.25">
      <c r="A81" s="11" t="s">
        <v>109</v>
      </c>
      <c r="B81" s="12" t="s">
        <v>110</v>
      </c>
      <c r="C81" s="13"/>
      <c r="D81" s="14"/>
      <c r="E81" s="15"/>
      <c r="F81" s="41"/>
      <c r="G81" s="15"/>
      <c r="H81" s="15"/>
    </row>
    <row r="82" spans="1:10" s="16" customFormat="1" ht="28.55" x14ac:dyDescent="0.25">
      <c r="A82" s="11"/>
      <c r="B82" s="12" t="s">
        <v>111</v>
      </c>
      <c r="C82" s="13" t="s">
        <v>14</v>
      </c>
      <c r="D82" s="14">
        <v>11</v>
      </c>
      <c r="E82" s="15"/>
      <c r="F82" s="15">
        <f>D82*E82</f>
        <v>0</v>
      </c>
      <c r="G82" s="15">
        <v>1500</v>
      </c>
      <c r="H82" s="15">
        <f>D82*G82</f>
        <v>16500</v>
      </c>
    </row>
    <row r="83" spans="1:10" s="16" customFormat="1" ht="28.55" x14ac:dyDescent="0.25">
      <c r="A83" s="11"/>
      <c r="B83" s="12" t="s">
        <v>112</v>
      </c>
      <c r="C83" s="13" t="s">
        <v>14</v>
      </c>
      <c r="D83" s="14">
        <v>5.5</v>
      </c>
      <c r="E83" s="15">
        <v>700</v>
      </c>
      <c r="F83" s="15">
        <f>D83*E83</f>
        <v>3850</v>
      </c>
      <c r="G83" s="15">
        <v>800</v>
      </c>
      <c r="H83" s="15">
        <f>D83*G83</f>
        <v>4400</v>
      </c>
    </row>
    <row r="84" spans="1:10" s="16" customFormat="1" ht="28.55" x14ac:dyDescent="0.25">
      <c r="A84" s="11"/>
      <c r="B84" s="12" t="s">
        <v>113</v>
      </c>
      <c r="C84" s="13" t="s">
        <v>14</v>
      </c>
      <c r="D84" s="14">
        <v>4.2</v>
      </c>
      <c r="E84" s="15">
        <v>4000</v>
      </c>
      <c r="F84" s="15">
        <f>D84*E84</f>
        <v>16800</v>
      </c>
      <c r="G84" s="15">
        <v>4000</v>
      </c>
      <c r="H84" s="15">
        <f>D84*G84</f>
        <v>16800</v>
      </c>
    </row>
    <row r="85" spans="1:10" s="16" customFormat="1" ht="28.55" x14ac:dyDescent="0.25">
      <c r="A85" s="11" t="s">
        <v>114</v>
      </c>
      <c r="B85" s="12" t="s">
        <v>115</v>
      </c>
      <c r="C85" s="13" t="s">
        <v>11</v>
      </c>
      <c r="D85" s="14">
        <v>81</v>
      </c>
      <c r="E85" s="15">
        <v>7000</v>
      </c>
      <c r="F85" s="41">
        <f t="shared" ref="F85:F90" si="4">D85*E85</f>
        <v>567000</v>
      </c>
      <c r="G85" s="15">
        <v>3200</v>
      </c>
      <c r="H85" s="15">
        <f>D85*G85</f>
        <v>259200</v>
      </c>
    </row>
    <row r="86" spans="1:10" s="16" customFormat="1" x14ac:dyDescent="0.25">
      <c r="A86" s="11" t="s">
        <v>116</v>
      </c>
      <c r="B86" s="12" t="s">
        <v>117</v>
      </c>
      <c r="C86" s="13" t="s">
        <v>11</v>
      </c>
      <c r="D86" s="14">
        <v>29</v>
      </c>
      <c r="E86" s="15">
        <v>700</v>
      </c>
      <c r="F86" s="41">
        <f t="shared" si="4"/>
        <v>20300</v>
      </c>
      <c r="G86" s="15">
        <v>1200</v>
      </c>
      <c r="H86" s="15">
        <f>D86*G86</f>
        <v>34800</v>
      </c>
    </row>
    <row r="87" spans="1:10" s="16" customFormat="1" x14ac:dyDescent="0.25">
      <c r="A87" s="11"/>
      <c r="B87" s="12" t="s">
        <v>118</v>
      </c>
      <c r="C87" s="13" t="s">
        <v>59</v>
      </c>
      <c r="D87" s="14">
        <v>12</v>
      </c>
      <c r="E87" s="15">
        <v>200</v>
      </c>
      <c r="F87" s="41">
        <f>D87*E87</f>
        <v>2400</v>
      </c>
      <c r="G87" s="15"/>
      <c r="H87" s="15"/>
    </row>
    <row r="88" spans="1:10" s="16" customFormat="1" x14ac:dyDescent="0.25">
      <c r="A88" s="11"/>
      <c r="B88" s="12" t="s">
        <v>119</v>
      </c>
      <c r="C88" s="13" t="s">
        <v>11</v>
      </c>
      <c r="D88" s="14">
        <v>29</v>
      </c>
      <c r="E88" s="15">
        <v>80</v>
      </c>
      <c r="F88" s="41">
        <f>D88*E88</f>
        <v>2320</v>
      </c>
      <c r="G88" s="15"/>
      <c r="H88" s="15"/>
    </row>
    <row r="89" spans="1:10" s="16" customFormat="1" x14ac:dyDescent="0.25">
      <c r="A89" s="11"/>
      <c r="B89" s="12" t="s">
        <v>120</v>
      </c>
      <c r="C89" s="13" t="s">
        <v>69</v>
      </c>
      <c r="D89" s="14">
        <v>121</v>
      </c>
      <c r="E89" s="15">
        <v>6</v>
      </c>
      <c r="F89" s="41">
        <f>D89*E89</f>
        <v>726</v>
      </c>
      <c r="G89" s="15"/>
      <c r="H89" s="15"/>
    </row>
    <row r="90" spans="1:10" s="16" customFormat="1" x14ac:dyDescent="0.25">
      <c r="A90" s="11" t="s">
        <v>121</v>
      </c>
      <c r="B90" s="12" t="s">
        <v>122</v>
      </c>
      <c r="C90" s="13" t="s">
        <v>11</v>
      </c>
      <c r="D90" s="14">
        <v>327</v>
      </c>
      <c r="E90" s="15">
        <v>200</v>
      </c>
      <c r="F90" s="41">
        <f t="shared" si="4"/>
        <v>65400</v>
      </c>
      <c r="G90" s="15">
        <v>1200</v>
      </c>
      <c r="H90" s="15">
        <f>D90*G90</f>
        <v>392400</v>
      </c>
    </row>
    <row r="91" spans="1:10" s="16" customFormat="1" ht="28.55" x14ac:dyDescent="0.25">
      <c r="A91" s="11" t="s">
        <v>123</v>
      </c>
      <c r="B91" s="12" t="s">
        <v>124</v>
      </c>
      <c r="C91" s="13"/>
      <c r="D91" s="14"/>
      <c r="E91" s="15"/>
      <c r="F91" s="41"/>
      <c r="G91" s="15"/>
      <c r="H91" s="15"/>
    </row>
    <row r="92" spans="1:10" s="16" customFormat="1" x14ac:dyDescent="0.25">
      <c r="A92" s="11"/>
      <c r="B92" s="12" t="s">
        <v>125</v>
      </c>
      <c r="C92" s="13" t="s">
        <v>14</v>
      </c>
      <c r="D92" s="14">
        <v>1</v>
      </c>
      <c r="E92" s="15">
        <v>4000</v>
      </c>
      <c r="F92" s="41">
        <f t="shared" ref="F92:F100" si="5">D92*E92</f>
        <v>4000</v>
      </c>
      <c r="G92" s="15">
        <v>4000</v>
      </c>
      <c r="H92" s="15">
        <f>D92*G92</f>
        <v>4000</v>
      </c>
    </row>
    <row r="93" spans="1:10" s="16" customFormat="1" x14ac:dyDescent="0.25">
      <c r="A93" s="11"/>
      <c r="B93" s="12" t="s">
        <v>126</v>
      </c>
      <c r="C93" s="13" t="s">
        <v>33</v>
      </c>
      <c r="D93" s="14">
        <v>200</v>
      </c>
      <c r="E93" s="15">
        <v>27</v>
      </c>
      <c r="F93" s="41">
        <f t="shared" si="5"/>
        <v>5400</v>
      </c>
      <c r="G93" s="15">
        <v>50</v>
      </c>
      <c r="H93" s="15">
        <f>D93*G93</f>
        <v>10000</v>
      </c>
    </row>
    <row r="94" spans="1:10" s="16" customFormat="1" x14ac:dyDescent="0.25">
      <c r="A94" s="11"/>
      <c r="B94" s="12" t="s">
        <v>127</v>
      </c>
      <c r="C94" s="13" t="s">
        <v>33</v>
      </c>
      <c r="D94" s="14">
        <v>250</v>
      </c>
      <c r="E94" s="15">
        <v>30</v>
      </c>
      <c r="F94" s="41">
        <f t="shared" si="5"/>
        <v>7500</v>
      </c>
      <c r="G94" s="15">
        <v>50</v>
      </c>
      <c r="H94" s="15">
        <f>D94*G94</f>
        <v>12500</v>
      </c>
    </row>
    <row r="95" spans="1:10" s="16" customFormat="1" ht="28.55" x14ac:dyDescent="0.25">
      <c r="A95" s="11" t="s">
        <v>128</v>
      </c>
      <c r="B95" s="12" t="s">
        <v>129</v>
      </c>
      <c r="C95" s="13" t="s">
        <v>69</v>
      </c>
      <c r="D95" s="14">
        <v>3</v>
      </c>
      <c r="E95" s="15">
        <v>10000</v>
      </c>
      <c r="F95" s="41">
        <f t="shared" si="5"/>
        <v>30000</v>
      </c>
      <c r="G95" s="15"/>
      <c r="H95" s="15"/>
    </row>
    <row r="96" spans="1:10" s="16" customFormat="1" x14ac:dyDescent="0.25">
      <c r="A96" s="11"/>
      <c r="B96" s="12" t="s">
        <v>130</v>
      </c>
      <c r="C96" s="13" t="s">
        <v>131</v>
      </c>
      <c r="D96" s="14">
        <v>200</v>
      </c>
      <c r="E96" s="15"/>
      <c r="F96" s="41"/>
      <c r="G96" s="15">
        <v>400</v>
      </c>
      <c r="H96" s="15">
        <v>40000</v>
      </c>
      <c r="J96"/>
    </row>
    <row r="97" spans="1:10" s="16" customFormat="1" x14ac:dyDescent="0.25">
      <c r="A97" s="11"/>
      <c r="B97" s="12" t="s">
        <v>132</v>
      </c>
      <c r="C97" s="13"/>
      <c r="D97" s="14" t="s">
        <v>133</v>
      </c>
      <c r="E97" s="15">
        <v>3500</v>
      </c>
      <c r="F97" s="41">
        <v>1750</v>
      </c>
      <c r="G97" s="15"/>
      <c r="H97" s="15"/>
    </row>
    <row r="98" spans="1:10" s="16" customFormat="1" ht="28.55" x14ac:dyDescent="0.25">
      <c r="A98" s="11" t="s">
        <v>134</v>
      </c>
      <c r="B98" s="12" t="s">
        <v>135</v>
      </c>
      <c r="C98" s="13" t="s">
        <v>69</v>
      </c>
      <c r="D98" s="14">
        <v>30</v>
      </c>
      <c r="E98" s="15">
        <v>90</v>
      </c>
      <c r="F98" s="41">
        <f t="shared" si="5"/>
        <v>2700</v>
      </c>
      <c r="G98" s="15">
        <v>3000</v>
      </c>
      <c r="H98" s="15">
        <f>D98*G98</f>
        <v>90000</v>
      </c>
    </row>
    <row r="99" spans="1:10" s="16" customFormat="1" ht="28.55" x14ac:dyDescent="0.25">
      <c r="A99" s="11" t="s">
        <v>136</v>
      </c>
      <c r="B99" s="12" t="s">
        <v>137</v>
      </c>
      <c r="C99" s="13" t="s">
        <v>138</v>
      </c>
      <c r="D99" s="14">
        <v>1</v>
      </c>
      <c r="E99" s="15">
        <v>33000</v>
      </c>
      <c r="F99" s="41">
        <f t="shared" si="5"/>
        <v>33000</v>
      </c>
      <c r="G99" s="15">
        <v>27000</v>
      </c>
      <c r="H99" s="15">
        <f>D99*G99</f>
        <v>27000</v>
      </c>
    </row>
    <row r="100" spans="1:10" s="16" customFormat="1" x14ac:dyDescent="0.25">
      <c r="A100" s="11" t="s">
        <v>139</v>
      </c>
      <c r="B100" s="12" t="s">
        <v>140</v>
      </c>
      <c r="C100" s="13" t="s">
        <v>11</v>
      </c>
      <c r="D100" s="14">
        <v>0.56000000000000005</v>
      </c>
      <c r="E100" s="15">
        <v>3000</v>
      </c>
      <c r="F100" s="41">
        <f t="shared" si="5"/>
        <v>1680.0000000000002</v>
      </c>
      <c r="G100" s="15">
        <v>3000</v>
      </c>
      <c r="H100" s="15">
        <f>D100*G100</f>
        <v>1680.0000000000002</v>
      </c>
    </row>
    <row r="101" spans="1:10" s="16" customFormat="1" ht="28.55" x14ac:dyDescent="0.25">
      <c r="A101" s="11" t="s">
        <v>141</v>
      </c>
      <c r="B101" s="12" t="s">
        <v>142</v>
      </c>
      <c r="C101" s="13" t="s">
        <v>29</v>
      </c>
      <c r="D101" s="14">
        <v>1</v>
      </c>
      <c r="E101" s="15">
        <v>1500</v>
      </c>
      <c r="F101" s="41">
        <f t="shared" ref="F101" si="6">D101*E101</f>
        <v>1500</v>
      </c>
      <c r="G101" s="15">
        <v>4000</v>
      </c>
      <c r="H101" s="15">
        <f>D101*G101</f>
        <v>4000</v>
      </c>
      <c r="J101"/>
    </row>
    <row r="102" spans="1:10" s="23" customFormat="1" x14ac:dyDescent="0.25">
      <c r="A102" s="17"/>
      <c r="B102" s="18"/>
      <c r="C102" s="19"/>
      <c r="D102" s="20"/>
      <c r="E102" s="21" t="s">
        <v>23</v>
      </c>
      <c r="F102" s="39">
        <f>SUM(F80:F101)</f>
        <v>796326</v>
      </c>
      <c r="G102" s="39"/>
      <c r="H102" s="39">
        <f>SUM(H80:H101)</f>
        <v>923280</v>
      </c>
    </row>
    <row r="103" spans="1:10" s="23" customFormat="1" x14ac:dyDescent="0.25">
      <c r="A103" s="24"/>
      <c r="B103" s="25"/>
      <c r="C103" s="26"/>
      <c r="D103" s="27"/>
      <c r="E103" s="28"/>
      <c r="F103" s="46"/>
      <c r="G103" s="47" t="s">
        <v>24</v>
      </c>
      <c r="H103" s="39">
        <f>F102+H102</f>
        <v>1719606</v>
      </c>
    </row>
    <row r="104" spans="1:10" s="48" customFormat="1" x14ac:dyDescent="0.25">
      <c r="A104" s="30"/>
      <c r="B104" s="37"/>
      <c r="C104" s="32"/>
      <c r="D104" s="37"/>
      <c r="E104" s="34"/>
      <c r="F104"/>
      <c r="G104"/>
      <c r="H104"/>
    </row>
    <row r="105" spans="1:10" s="10" customFormat="1" ht="16.3" x14ac:dyDescent="0.25">
      <c r="A105" s="49" t="s">
        <v>143</v>
      </c>
      <c r="B105" s="49"/>
      <c r="C105" s="49"/>
      <c r="D105" s="49"/>
      <c r="E105" s="49"/>
      <c r="F105" s="49"/>
      <c r="G105" s="49"/>
      <c r="H105" s="49"/>
    </row>
    <row r="106" spans="1:10" s="10" customFormat="1" x14ac:dyDescent="0.25">
      <c r="A106" s="50"/>
      <c r="B106" s="51"/>
      <c r="E106" s="52" t="s">
        <v>144</v>
      </c>
      <c r="F106" s="53">
        <f>F10+F25+F37+F57+F76+F102</f>
        <v>2890295</v>
      </c>
      <c r="H106" s="53"/>
    </row>
    <row r="107" spans="1:10" s="10" customFormat="1" x14ac:dyDescent="0.25">
      <c r="A107" s="50"/>
      <c r="B107" s="51"/>
      <c r="E107" s="52" t="s">
        <v>145</v>
      </c>
      <c r="F107" s="53">
        <f>H10+H25+H37+H57+H76+H102</f>
        <v>2844595</v>
      </c>
    </row>
    <row r="108" spans="1:10" s="10" customFormat="1" x14ac:dyDescent="0.25">
      <c r="A108" s="50"/>
      <c r="B108" s="51"/>
      <c r="E108" s="52" t="s">
        <v>146</v>
      </c>
      <c r="F108" s="53">
        <f>F106+F107</f>
        <v>5734890</v>
      </c>
    </row>
    <row r="109" spans="1:10" s="10" customFormat="1" x14ac:dyDescent="0.25">
      <c r="A109" s="50"/>
      <c r="B109" s="51"/>
      <c r="E109" s="52" t="s">
        <v>147</v>
      </c>
      <c r="F109" s="53">
        <f>F106*10%</f>
        <v>289029.5</v>
      </c>
      <c r="G109"/>
    </row>
    <row r="110" spans="1:10" s="10" customFormat="1" x14ac:dyDescent="0.25">
      <c r="A110" s="50"/>
      <c r="B110" s="51"/>
      <c r="E110" s="52" t="s">
        <v>151</v>
      </c>
      <c r="F110" s="53">
        <f>F108*25%</f>
        <v>1433722.5</v>
      </c>
      <c r="G110"/>
    </row>
    <row r="111" spans="1:10" s="10" customFormat="1" x14ac:dyDescent="0.25">
      <c r="A111" s="50"/>
      <c r="B111" s="51"/>
      <c r="E111" s="54" t="s">
        <v>146</v>
      </c>
      <c r="F111" s="55">
        <f>F108+F109+F110</f>
        <v>7457642</v>
      </c>
    </row>
    <row r="112" spans="1:10" x14ac:dyDescent="0.25">
      <c r="E112" s="52" t="s">
        <v>152</v>
      </c>
      <c r="F112" s="10">
        <f>F111*6%</f>
        <v>447458.51999999996</v>
      </c>
    </row>
    <row r="113" spans="5:6" x14ac:dyDescent="0.25">
      <c r="E113" s="57" t="s">
        <v>148</v>
      </c>
      <c r="F113" s="58">
        <f>F111-F112</f>
        <v>7010183.4800000004</v>
      </c>
    </row>
  </sheetData>
  <mergeCells count="9">
    <mergeCell ref="A60:H60"/>
    <mergeCell ref="A79:H79"/>
    <mergeCell ref="A105:H105"/>
    <mergeCell ref="E1:F1"/>
    <mergeCell ref="G1:H1"/>
    <mergeCell ref="A3:H3"/>
    <mergeCell ref="A13:H13"/>
    <mergeCell ref="A29:H29"/>
    <mergeCell ref="A40:H40"/>
  </mergeCells>
  <pageMargins left="0.62992125984251968" right="0.56999999999999995" top="0.51181102362204722" bottom="0.59055118110236227" header="0.27559055118110237" footer="0.31496062992125984"/>
  <pageSetup paperSize="9" orientation="portrait" r:id="rId1"/>
  <headerFooter>
    <oddFooter>&amp;Lдата печати: &amp;D&amp;Rстр. &amp;P из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Образец</vt:lpstr>
      <vt:lpstr>Лист1</vt:lpstr>
      <vt:lpstr>Лист2</vt:lpstr>
      <vt:lpstr>Лист3</vt:lpstr>
      <vt:lpstr>Образец!Заголовки_для_печати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2012-01-26T12:51:26Z</dcterms:created>
  <dcterms:modified xsi:type="dcterms:W3CDTF">2012-01-26T13:14:50Z</dcterms:modified>
</cp:coreProperties>
</file>